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ЭтаКнига"/>
  <bookViews>
    <workbookView xWindow="12510" yWindow="600" windowWidth="15945" windowHeight="12075" activeTab="8"/>
  </bookViews>
  <sheets>
    <sheet name="пр.1" sheetId="1" r:id="rId1"/>
    <sheet name="пр.2" sheetId="2" state="hidden" r:id="rId2"/>
    <sheet name="пр.3" sheetId="3" state="hidden" r:id="rId3"/>
    <sheet name="пр 2" sheetId="8" r:id="rId4"/>
    <sheet name="пр3" sheetId="7" r:id="rId5"/>
    <sheet name="пр4" sheetId="12" r:id="rId6"/>
    <sheet name="пр5" sheetId="15" r:id="rId7"/>
    <sheet name="6" sheetId="6" r:id="rId8"/>
    <sheet name="пр7" sheetId="11" r:id="rId9"/>
    <sheet name="Лист1" sheetId="16" r:id="rId10"/>
  </sheets>
  <externalReferences>
    <externalReference r:id="rId11"/>
  </externalReferences>
  <definedNames>
    <definedName name="_xlnm._FilterDatabase" localSheetId="5" hidden="1">пр4!$A$4:$G$105</definedName>
    <definedName name="_xlnm._FilterDatabase" localSheetId="6" hidden="1">пр5!$A$4:$H$105</definedName>
    <definedName name="Z_7FC18117_6ABE_4478_98BD_E5CC01C5B3CC_.wvu.FilterData" localSheetId="5" hidden="1">пр4!$A$4:$G$94</definedName>
    <definedName name="Z_7FC18117_6ABE_4478_98BD_E5CC01C5B3CC_.wvu.FilterData" localSheetId="6" hidden="1">пр5!$A$4:$H$94</definedName>
    <definedName name="Z_7FC18117_6ABE_4478_98BD_E5CC01C5B3CC_.wvu.PrintArea" localSheetId="7" hidden="1">'6'!$A$1:$C$25</definedName>
    <definedName name="Z_7FC18117_6ABE_4478_98BD_E5CC01C5B3CC_.wvu.PrintArea" localSheetId="0" hidden="1">пр.1!$A$2:$C$29</definedName>
    <definedName name="Z_7FC18117_6ABE_4478_98BD_E5CC01C5B3CC_.wvu.PrintArea" localSheetId="1" hidden="1">пр.2!$A$1:$C$46</definedName>
    <definedName name="Z_7FC18117_6ABE_4478_98BD_E5CC01C5B3CC_.wvu.PrintArea" localSheetId="5" hidden="1">пр4!$A$1:$I$94</definedName>
    <definedName name="Z_7FC18117_6ABE_4478_98BD_E5CC01C5B3CC_.wvu.PrintArea" localSheetId="6" hidden="1">пр5!$A$1:$J$94</definedName>
    <definedName name="Z_7FC18117_6ABE_4478_98BD_E5CC01C5B3CC_.wvu.PrintTitles" localSheetId="0" hidden="1">пр.1!#REF!</definedName>
    <definedName name="Z_7FC18117_6ABE_4478_98BD_E5CC01C5B3CC_.wvu.PrintTitles" localSheetId="5" hidden="1">пр4!$4:$4</definedName>
    <definedName name="Z_7FC18117_6ABE_4478_98BD_E5CC01C5B3CC_.wvu.PrintTitles" localSheetId="6" hidden="1">пр5!$4:$4</definedName>
    <definedName name="Z_7FC18117_6ABE_4478_98BD_E5CC01C5B3CC_.wvu.Rows" localSheetId="7" hidden="1">'6'!$5:$5,'6'!$8:$9</definedName>
    <definedName name="Z_7FC18117_6ABE_4478_98BD_E5CC01C5B3CC_.wvu.Rows" localSheetId="2" hidden="1">пр.3!$6:$7</definedName>
    <definedName name="Z_7FC18117_6ABE_4478_98BD_E5CC01C5B3CC_.wvu.Rows" localSheetId="5" hidden="1">пр4!$2:$2</definedName>
    <definedName name="Z_7FC18117_6ABE_4478_98BD_E5CC01C5B3CC_.wvu.Rows" localSheetId="6" hidden="1">пр5!$2:$2</definedName>
    <definedName name="Z_FCB7CCA4_06F5_4D31_B9DC_04E0E62F6E19_.wvu.FilterData" localSheetId="5" hidden="1">пр4!$A$4:$G$94</definedName>
    <definedName name="Z_FCB7CCA4_06F5_4D31_B9DC_04E0E62F6E19_.wvu.FilterData" localSheetId="6" hidden="1">пр5!$A$4:$H$94</definedName>
    <definedName name="Z_FCB7CCA4_06F5_4D31_B9DC_04E0E62F6E19_.wvu.PrintArea" localSheetId="7" hidden="1">'6'!$A$1:$C$25</definedName>
    <definedName name="Z_FCB7CCA4_06F5_4D31_B9DC_04E0E62F6E19_.wvu.PrintArea" localSheetId="0" hidden="1">пр.1!$A$2:$C$47</definedName>
    <definedName name="Z_FCB7CCA4_06F5_4D31_B9DC_04E0E62F6E19_.wvu.PrintArea" localSheetId="1" hidden="1">пр.2!$A$1:$C$51</definedName>
    <definedName name="Z_FCB7CCA4_06F5_4D31_B9DC_04E0E62F6E19_.wvu.PrintArea" localSheetId="5" hidden="1">пр4!$A$1:$I$94</definedName>
    <definedName name="Z_FCB7CCA4_06F5_4D31_B9DC_04E0E62F6E19_.wvu.PrintArea" localSheetId="6" hidden="1">пр5!$A$1:$J$94</definedName>
    <definedName name="Z_FCB7CCA4_06F5_4D31_B9DC_04E0E62F6E19_.wvu.PrintTitles" localSheetId="0" hidden="1">пр.1!#REF!</definedName>
    <definedName name="Z_FCB7CCA4_06F5_4D31_B9DC_04E0E62F6E19_.wvu.PrintTitles" localSheetId="5" hidden="1">пр4!$4:$4</definedName>
    <definedName name="Z_FCB7CCA4_06F5_4D31_B9DC_04E0E62F6E19_.wvu.PrintTitles" localSheetId="6" hidden="1">пр5!$4:$4</definedName>
    <definedName name="Z_FCB7CCA4_06F5_4D31_B9DC_04E0E62F6E19_.wvu.Rows" localSheetId="7" hidden="1">'6'!$5:$5,'6'!$8:$9</definedName>
    <definedName name="Z_FCB7CCA4_06F5_4D31_B9DC_04E0E62F6E19_.wvu.Rows" localSheetId="2" hidden="1">пр.3!$6:$7</definedName>
    <definedName name="Z_FCB7CCA4_06F5_4D31_B9DC_04E0E62F6E19_.wvu.Rows" localSheetId="5" hidden="1">пр4!$2:$2</definedName>
    <definedName name="Z_FCB7CCA4_06F5_4D31_B9DC_04E0E62F6E19_.wvu.Rows" localSheetId="6" hidden="1">пр5!$2:$2</definedName>
    <definedName name="_xlnm.Print_Titles" localSheetId="0">пр.1!#REF!</definedName>
    <definedName name="_xlnm.Print_Titles" localSheetId="5">пр4!$4:$4</definedName>
    <definedName name="_xlnm.Print_Titles" localSheetId="6">пр5!$4:$4</definedName>
    <definedName name="_xlnm.Print_Area" localSheetId="7">'6'!$A$1:$E$25</definedName>
    <definedName name="_xlnm.Print_Area" localSheetId="3">'пр 2'!$A$1:$C$58</definedName>
    <definedName name="_xlnm.Print_Area" localSheetId="0">пр.1!$A$1:$E$47</definedName>
    <definedName name="_xlnm.Print_Area" localSheetId="1">пр.2!$A$1:$C$51</definedName>
    <definedName name="_xlnm.Print_Area" localSheetId="5">пр4!$A$1:$K$101</definedName>
    <definedName name="_xlnm.Print_Area" localSheetId="6">пр5!$A$1:$L$101</definedName>
    <definedName name="_xlnm.Print_Area" localSheetId="8">пр7!$A$1:$E$10</definedName>
    <definedName name="Приложение2" localSheetId="5">пр4!$A$4:$G$94</definedName>
    <definedName name="Приложение2" localSheetId="6">пр5!$A$4:$H$94</definedName>
  </definedNames>
  <calcPr calcId="125725"/>
  <customWorkbookViews>
    <customWorkbookView name="Анастасия Антонова - Личное представление" guid="{7FC18117-6ABE-4478-98BD-E5CC01C5B3CC}" mergeInterval="0" personalView="1" maximized="1" xWindow="-8" yWindow="-8" windowWidth="1936" windowHeight="1056" activeSheetId="1"/>
    <customWorkbookView name="Светлана Овтина - Личное представление" guid="{FCB7CCA4-06F5-4D31-B9DC-04E0E62F6E19}" mergeInterval="0" personalView="1" maximized="1" xWindow="-8" yWindow="-8" windowWidth="1936" windowHeight="1056" activeSheetId="6"/>
  </customWorkbookViews>
</workbook>
</file>

<file path=xl/calcChain.xml><?xml version="1.0" encoding="utf-8"?>
<calcChain xmlns="http://schemas.openxmlformats.org/spreadsheetml/2006/main">
  <c r="C47" i="1"/>
  <c r="I47" s="1"/>
  <c r="J70" i="15"/>
  <c r="I70" i="12"/>
  <c r="I16" i="1"/>
  <c r="J16"/>
  <c r="K16"/>
  <c r="I17"/>
  <c r="J17"/>
  <c r="K17"/>
  <c r="I18"/>
  <c r="J18"/>
  <c r="K18"/>
  <c r="I20"/>
  <c r="J20"/>
  <c r="K20"/>
  <c r="I22"/>
  <c r="J22"/>
  <c r="K22"/>
  <c r="I23"/>
  <c r="J23"/>
  <c r="K23"/>
  <c r="I24"/>
  <c r="J24"/>
  <c r="K24"/>
  <c r="I26"/>
  <c r="J26"/>
  <c r="K26"/>
  <c r="I27"/>
  <c r="J27"/>
  <c r="K27"/>
  <c r="I28"/>
  <c r="J28"/>
  <c r="K28"/>
  <c r="I29"/>
  <c r="J29"/>
  <c r="K29"/>
  <c r="I34"/>
  <c r="J34"/>
  <c r="K34"/>
  <c r="I37"/>
  <c r="J37"/>
  <c r="K37"/>
  <c r="I39"/>
  <c r="J39"/>
  <c r="K39"/>
  <c r="I40"/>
  <c r="J40"/>
  <c r="K40"/>
  <c r="I42"/>
  <c r="J42"/>
  <c r="K42"/>
  <c r="I44"/>
  <c r="J44"/>
  <c r="K44"/>
  <c r="I45"/>
  <c r="J45"/>
  <c r="K45"/>
  <c r="J47"/>
  <c r="K47"/>
  <c r="H46"/>
  <c r="G46"/>
  <c r="F46"/>
  <c r="H43"/>
  <c r="G43"/>
  <c r="F43"/>
  <c r="H41"/>
  <c r="G41"/>
  <c r="F41"/>
  <c r="H38"/>
  <c r="G38"/>
  <c r="G35" s="1"/>
  <c r="F38"/>
  <c r="F35" s="1"/>
  <c r="H36"/>
  <c r="H35"/>
  <c r="H33"/>
  <c r="H32" s="1"/>
  <c r="G33"/>
  <c r="G32" s="1"/>
  <c r="G31" s="1"/>
  <c r="G30" s="1"/>
  <c r="F33"/>
  <c r="F32" s="1"/>
  <c r="H25"/>
  <c r="G25"/>
  <c r="F25"/>
  <c r="H21"/>
  <c r="G21"/>
  <c r="F21"/>
  <c r="H19"/>
  <c r="G19"/>
  <c r="F19"/>
  <c r="H15"/>
  <c r="H14"/>
  <c r="H13" s="1"/>
  <c r="G15"/>
  <c r="F15"/>
  <c r="G14"/>
  <c r="G13" s="1"/>
  <c r="G12" s="1"/>
  <c r="F14"/>
  <c r="F13" s="1"/>
  <c r="L100" i="15"/>
  <c r="K100"/>
  <c r="J100"/>
  <c r="L99"/>
  <c r="K99"/>
  <c r="J99"/>
  <c r="L98"/>
  <c r="K98"/>
  <c r="J98"/>
  <c r="L97"/>
  <c r="K97"/>
  <c r="J97"/>
  <c r="L96"/>
  <c r="K96"/>
  <c r="J96"/>
  <c r="L95"/>
  <c r="K95"/>
  <c r="J95"/>
  <c r="L93"/>
  <c r="K93"/>
  <c r="J93"/>
  <c r="L92"/>
  <c r="L91"/>
  <c r="L90" s="1"/>
  <c r="L89" s="1"/>
  <c r="L88" s="1"/>
  <c r="K92"/>
  <c r="K91" s="1"/>
  <c r="K90" s="1"/>
  <c r="K89" s="1"/>
  <c r="K88" s="1"/>
  <c r="J92"/>
  <c r="J91" s="1"/>
  <c r="J90" s="1"/>
  <c r="J89" s="1"/>
  <c r="J88" s="1"/>
  <c r="L86"/>
  <c r="L83" s="1"/>
  <c r="K86"/>
  <c r="K83"/>
  <c r="J86"/>
  <c r="L85"/>
  <c r="K85"/>
  <c r="J85"/>
  <c r="L84"/>
  <c r="K84"/>
  <c r="J84"/>
  <c r="J83"/>
  <c r="L81"/>
  <c r="K81"/>
  <c r="J81"/>
  <c r="L80"/>
  <c r="K80"/>
  <c r="J80"/>
  <c r="L78"/>
  <c r="K78"/>
  <c r="K77" s="1"/>
  <c r="K76" s="1"/>
  <c r="K75" s="1"/>
  <c r="K74" s="1"/>
  <c r="K73" s="1"/>
  <c r="J78"/>
  <c r="J77" s="1"/>
  <c r="J76" s="1"/>
  <c r="J75" s="1"/>
  <c r="J74" s="1"/>
  <c r="L77"/>
  <c r="L76" s="1"/>
  <c r="L75" s="1"/>
  <c r="L74" s="1"/>
  <c r="L73" s="1"/>
  <c r="L69"/>
  <c r="L68" s="1"/>
  <c r="L65" s="1"/>
  <c r="L64" s="1"/>
  <c r="K69"/>
  <c r="K68" s="1"/>
  <c r="K65" s="1"/>
  <c r="K64" s="1"/>
  <c r="J69"/>
  <c r="J68" s="1"/>
  <c r="J65" s="1"/>
  <c r="J64" s="1"/>
  <c r="L67"/>
  <c r="K67"/>
  <c r="J67"/>
  <c r="L66"/>
  <c r="K66"/>
  <c r="J66"/>
  <c r="L62"/>
  <c r="K62"/>
  <c r="J62"/>
  <c r="L60"/>
  <c r="K60"/>
  <c r="K59" s="1"/>
  <c r="J60"/>
  <c r="J59"/>
  <c r="J56" s="1"/>
  <c r="J55" s="1"/>
  <c r="L53"/>
  <c r="L52" s="1"/>
  <c r="L51" s="1"/>
  <c r="L50" s="1"/>
  <c r="L49" s="1"/>
  <c r="L48" s="1"/>
  <c r="K53"/>
  <c r="K52" s="1"/>
  <c r="K51" s="1"/>
  <c r="K50" s="1"/>
  <c r="K49" s="1"/>
  <c r="K48" s="1"/>
  <c r="J53"/>
  <c r="J52"/>
  <c r="J51" s="1"/>
  <c r="J50" s="1"/>
  <c r="J49" s="1"/>
  <c r="J48" s="1"/>
  <c r="L46"/>
  <c r="L45" s="1"/>
  <c r="L44" s="1"/>
  <c r="L43" s="1"/>
  <c r="K46"/>
  <c r="K45" s="1"/>
  <c r="K44" s="1"/>
  <c r="K43" s="1"/>
  <c r="J46"/>
  <c r="J45"/>
  <c r="J44" s="1"/>
  <c r="J43" s="1"/>
  <c r="L41"/>
  <c r="L40" s="1"/>
  <c r="K41"/>
  <c r="K40" s="1"/>
  <c r="J41"/>
  <c r="J40" s="1"/>
  <c r="L38"/>
  <c r="K38"/>
  <c r="J38"/>
  <c r="L36"/>
  <c r="K36"/>
  <c r="K35" s="1"/>
  <c r="J36"/>
  <c r="L34"/>
  <c r="L33" s="1"/>
  <c r="L32" s="1"/>
  <c r="L30"/>
  <c r="K30"/>
  <c r="J30"/>
  <c r="L28"/>
  <c r="K28"/>
  <c r="J28"/>
  <c r="L26"/>
  <c r="K26"/>
  <c r="J26"/>
  <c r="L22"/>
  <c r="L21" s="1"/>
  <c r="L20" s="1"/>
  <c r="K22"/>
  <c r="K21"/>
  <c r="K20" s="1"/>
  <c r="J21"/>
  <c r="J20"/>
  <c r="L15"/>
  <c r="L14" s="1"/>
  <c r="L8" s="1"/>
  <c r="K15"/>
  <c r="K14" s="1"/>
  <c r="J15"/>
  <c r="J14" s="1"/>
  <c r="L12"/>
  <c r="K12"/>
  <c r="K11" s="1"/>
  <c r="J12"/>
  <c r="J11" s="1"/>
  <c r="L11"/>
  <c r="K22" i="12"/>
  <c r="J22"/>
  <c r="J21" s="1"/>
  <c r="J20" s="1"/>
  <c r="D15" i="1"/>
  <c r="L109" i="15"/>
  <c r="L110" s="1"/>
  <c r="K109"/>
  <c r="J109"/>
  <c r="L107"/>
  <c r="J104"/>
  <c r="J103" s="1"/>
  <c r="J102" s="1"/>
  <c r="D25" i="1"/>
  <c r="J25" s="1"/>
  <c r="E25"/>
  <c r="K25" s="1"/>
  <c r="C25"/>
  <c r="D41"/>
  <c r="J41" s="1"/>
  <c r="E41"/>
  <c r="K41" s="1"/>
  <c r="C41"/>
  <c r="I41" s="1"/>
  <c r="D46"/>
  <c r="J46" s="1"/>
  <c r="E46"/>
  <c r="K46" s="1"/>
  <c r="C46"/>
  <c r="D33"/>
  <c r="J33" s="1"/>
  <c r="C33"/>
  <c r="I33" s="1"/>
  <c r="C32"/>
  <c r="K109" i="12"/>
  <c r="J109"/>
  <c r="I109"/>
  <c r="I104"/>
  <c r="I103" s="1"/>
  <c r="I102" s="1"/>
  <c r="K100"/>
  <c r="J100"/>
  <c r="I100"/>
  <c r="K99"/>
  <c r="J99"/>
  <c r="I99"/>
  <c r="K98"/>
  <c r="J98"/>
  <c r="I98"/>
  <c r="K97"/>
  <c r="J97"/>
  <c r="I97"/>
  <c r="K96"/>
  <c r="J96"/>
  <c r="I96"/>
  <c r="K95"/>
  <c r="J95"/>
  <c r="I95"/>
  <c r="K93"/>
  <c r="J93"/>
  <c r="I93"/>
  <c r="K92"/>
  <c r="K91" s="1"/>
  <c r="K90" s="1"/>
  <c r="K89" s="1"/>
  <c r="K88" s="1"/>
  <c r="J92"/>
  <c r="J91" s="1"/>
  <c r="J90" s="1"/>
  <c r="J89" s="1"/>
  <c r="J88" s="1"/>
  <c r="I92"/>
  <c r="I91" s="1"/>
  <c r="I90" s="1"/>
  <c r="I89" s="1"/>
  <c r="I88" s="1"/>
  <c r="K86"/>
  <c r="K83" s="1"/>
  <c r="J86"/>
  <c r="I86"/>
  <c r="I83" s="1"/>
  <c r="K85"/>
  <c r="J85"/>
  <c r="I85"/>
  <c r="K84"/>
  <c r="J84"/>
  <c r="I84"/>
  <c r="J83"/>
  <c r="K81"/>
  <c r="J81"/>
  <c r="I81"/>
  <c r="K80"/>
  <c r="J80"/>
  <c r="I80"/>
  <c r="K78"/>
  <c r="K77" s="1"/>
  <c r="K76" s="1"/>
  <c r="K75" s="1"/>
  <c r="K74" s="1"/>
  <c r="J78"/>
  <c r="J77" s="1"/>
  <c r="J76" s="1"/>
  <c r="J75" s="1"/>
  <c r="J74" s="1"/>
  <c r="I78"/>
  <c r="I77" s="1"/>
  <c r="I76" s="1"/>
  <c r="I75" s="1"/>
  <c r="I74" s="1"/>
  <c r="K69"/>
  <c r="K68" s="1"/>
  <c r="K65" s="1"/>
  <c r="K64" s="1"/>
  <c r="J69"/>
  <c r="J68" s="1"/>
  <c r="J65" s="1"/>
  <c r="J64" s="1"/>
  <c r="I69"/>
  <c r="I68" s="1"/>
  <c r="K67"/>
  <c r="J67"/>
  <c r="I67"/>
  <c r="K66"/>
  <c r="J66"/>
  <c r="I66"/>
  <c r="I65" s="1"/>
  <c r="K62"/>
  <c r="J62"/>
  <c r="I62"/>
  <c r="K60"/>
  <c r="J60"/>
  <c r="I60"/>
  <c r="K53"/>
  <c r="K52" s="1"/>
  <c r="K51" s="1"/>
  <c r="K50" s="1"/>
  <c r="K49" s="1"/>
  <c r="K48" s="1"/>
  <c r="J53"/>
  <c r="J52" s="1"/>
  <c r="J51" s="1"/>
  <c r="J50" s="1"/>
  <c r="J49" s="1"/>
  <c r="J48" s="1"/>
  <c r="I53"/>
  <c r="K46"/>
  <c r="K45" s="1"/>
  <c r="K44" s="1"/>
  <c r="K43" s="1"/>
  <c r="J46"/>
  <c r="J45" s="1"/>
  <c r="J44" s="1"/>
  <c r="J43" s="1"/>
  <c r="I46"/>
  <c r="K41"/>
  <c r="J41"/>
  <c r="J40" s="1"/>
  <c r="I41"/>
  <c r="I40" s="1"/>
  <c r="K40"/>
  <c r="K38"/>
  <c r="J38"/>
  <c r="J35" s="1"/>
  <c r="I38"/>
  <c r="K36"/>
  <c r="J36"/>
  <c r="I36"/>
  <c r="I35" s="1"/>
  <c r="K30"/>
  <c r="J30"/>
  <c r="I30"/>
  <c r="J28"/>
  <c r="K28"/>
  <c r="I28"/>
  <c r="K26"/>
  <c r="K25" s="1"/>
  <c r="J26"/>
  <c r="I26"/>
  <c r="K21"/>
  <c r="K20" s="1"/>
  <c r="I21"/>
  <c r="I20" s="1"/>
  <c r="K15"/>
  <c r="K14" s="1"/>
  <c r="J15"/>
  <c r="J14" s="1"/>
  <c r="I15"/>
  <c r="I14"/>
  <c r="K12"/>
  <c r="K11" s="1"/>
  <c r="I12"/>
  <c r="I11" s="1"/>
  <c r="I8" s="1"/>
  <c r="E33" i="1"/>
  <c r="K33" s="1"/>
  <c r="E32"/>
  <c r="E8" i="11"/>
  <c r="D8"/>
  <c r="C8"/>
  <c r="E24" i="6"/>
  <c r="D24"/>
  <c r="E23"/>
  <c r="D23"/>
  <c r="C23"/>
  <c r="E22"/>
  <c r="D22"/>
  <c r="C22"/>
  <c r="E20"/>
  <c r="D20"/>
  <c r="C20"/>
  <c r="E19"/>
  <c r="D19"/>
  <c r="C19"/>
  <c r="E18"/>
  <c r="D18"/>
  <c r="C18"/>
  <c r="E14"/>
  <c r="E13" s="1"/>
  <c r="D14"/>
  <c r="D13" s="1"/>
  <c r="C14"/>
  <c r="C13" s="1"/>
  <c r="E12"/>
  <c r="E11" s="1"/>
  <c r="D12"/>
  <c r="D11" s="1"/>
  <c r="C12"/>
  <c r="C11" s="1"/>
  <c r="D43" i="1"/>
  <c r="J43" s="1"/>
  <c r="E43"/>
  <c r="K43" s="1"/>
  <c r="D38"/>
  <c r="D36" s="1"/>
  <c r="E38"/>
  <c r="E36" s="1"/>
  <c r="K36" s="1"/>
  <c r="C43"/>
  <c r="I43" s="1"/>
  <c r="C21"/>
  <c r="I21" s="1"/>
  <c r="D21"/>
  <c r="J21" s="1"/>
  <c r="E21"/>
  <c r="K21" s="1"/>
  <c r="D19"/>
  <c r="J19" s="1"/>
  <c r="E19"/>
  <c r="K19" s="1"/>
  <c r="C19"/>
  <c r="I19" s="1"/>
  <c r="D14"/>
  <c r="J14" s="1"/>
  <c r="E15"/>
  <c r="K15" s="1"/>
  <c r="C15"/>
  <c r="I15" s="1"/>
  <c r="C38"/>
  <c r="I38" s="1"/>
  <c r="J12" i="12"/>
  <c r="J11"/>
  <c r="J9" s="1"/>
  <c r="I45"/>
  <c r="I44" s="1"/>
  <c r="I43" s="1"/>
  <c r="I52"/>
  <c r="I51" s="1"/>
  <c r="I50" s="1"/>
  <c r="I49" s="1"/>
  <c r="I48" s="1"/>
  <c r="J59"/>
  <c r="J58" s="1"/>
  <c r="J57" s="1"/>
  <c r="J56"/>
  <c r="J55" s="1"/>
  <c r="K34"/>
  <c r="K33"/>
  <c r="K32" s="1"/>
  <c r="K107"/>
  <c r="E35" i="1"/>
  <c r="K35" s="1"/>
  <c r="L9" i="15"/>
  <c r="L10"/>
  <c r="J18"/>
  <c r="J19"/>
  <c r="J25"/>
  <c r="J24" s="1"/>
  <c r="J35"/>
  <c r="J107" s="1"/>
  <c r="J58"/>
  <c r="J57" s="1"/>
  <c r="F36" i="1"/>
  <c r="G36"/>
  <c r="I46"/>
  <c r="J107" i="12" l="1"/>
  <c r="J110" s="1"/>
  <c r="J34"/>
  <c r="J33" s="1"/>
  <c r="J32" s="1"/>
  <c r="K10" i="15"/>
  <c r="K9"/>
  <c r="K18"/>
  <c r="K19"/>
  <c r="D35" i="1"/>
  <c r="J35" s="1"/>
  <c r="K59" i="12"/>
  <c r="K58" s="1"/>
  <c r="K57" s="1"/>
  <c r="K8" i="15"/>
  <c r="K25"/>
  <c r="H31" i="1"/>
  <c r="H30" s="1"/>
  <c r="H12" s="1"/>
  <c r="J36"/>
  <c r="J34" i="15"/>
  <c r="J33" s="1"/>
  <c r="J32" s="1"/>
  <c r="D13" i="1"/>
  <c r="J13" s="1"/>
  <c r="J10" i="12"/>
  <c r="I59"/>
  <c r="I58" s="1"/>
  <c r="I57" s="1"/>
  <c r="J73"/>
  <c r="I25" i="1"/>
  <c r="J15"/>
  <c r="L25" i="15"/>
  <c r="L23" s="1"/>
  <c r="L59"/>
  <c r="L58" s="1"/>
  <c r="L57" s="1"/>
  <c r="C31" i="1"/>
  <c r="J73" i="15"/>
  <c r="J23"/>
  <c r="J17"/>
  <c r="K24" i="12"/>
  <c r="K23"/>
  <c r="K73"/>
  <c r="K110"/>
  <c r="J25"/>
  <c r="I73"/>
  <c r="I25"/>
  <c r="I23" s="1"/>
  <c r="I9"/>
  <c r="K8"/>
  <c r="K10"/>
  <c r="K9"/>
  <c r="C30" i="1"/>
  <c r="J9" i="15"/>
  <c r="J10"/>
  <c r="J8"/>
  <c r="K23"/>
  <c r="K24"/>
  <c r="K18" i="12"/>
  <c r="K17"/>
  <c r="K19"/>
  <c r="J17"/>
  <c r="J19"/>
  <c r="J18"/>
  <c r="L19" i="15"/>
  <c r="L17"/>
  <c r="L18"/>
  <c r="J110"/>
  <c r="I19" i="12"/>
  <c r="I18"/>
  <c r="I56"/>
  <c r="I55" s="1"/>
  <c r="L24" i="15"/>
  <c r="L56"/>
  <c r="L55" s="1"/>
  <c r="F31" i="1"/>
  <c r="F30" s="1"/>
  <c r="F12" s="1"/>
  <c r="I32"/>
  <c r="J24" i="12"/>
  <c r="J23"/>
  <c r="I107"/>
  <c r="I110" s="1"/>
  <c r="I34"/>
  <c r="I33" s="1"/>
  <c r="I32" s="1"/>
  <c r="K107" i="15"/>
  <c r="K110" s="1"/>
  <c r="K34"/>
  <c r="K33" s="1"/>
  <c r="K32" s="1"/>
  <c r="K17" s="1"/>
  <c r="K7" s="1"/>
  <c r="K6" s="1"/>
  <c r="O7" s="1"/>
  <c r="O8" s="1"/>
  <c r="K56"/>
  <c r="K55" s="1"/>
  <c r="K58"/>
  <c r="K57" s="1"/>
  <c r="K32" i="1"/>
  <c r="L7" i="15"/>
  <c r="L6" s="1"/>
  <c r="P7" s="1"/>
  <c r="P8" s="1"/>
  <c r="C35" i="1"/>
  <c r="I35" s="1"/>
  <c r="J8" i="12"/>
  <c r="J38" i="1"/>
  <c r="I10" i="12"/>
  <c r="C36" i="1"/>
  <c r="I36" s="1"/>
  <c r="C14"/>
  <c r="E14"/>
  <c r="D32"/>
  <c r="K38"/>
  <c r="E31"/>
  <c r="J7" i="12" l="1"/>
  <c r="J6" s="1"/>
  <c r="N7" s="1"/>
  <c r="N8" s="1"/>
  <c r="K56"/>
  <c r="K55" s="1"/>
  <c r="J7" i="15"/>
  <c r="J6" s="1"/>
  <c r="K7" i="12"/>
  <c r="I17"/>
  <c r="I7" s="1"/>
  <c r="I24"/>
  <c r="K31" i="1"/>
  <c r="E30"/>
  <c r="K30" s="1"/>
  <c r="I14"/>
  <c r="C13"/>
  <c r="E13"/>
  <c r="K14"/>
  <c r="J32"/>
  <c r="D31"/>
  <c r="I30"/>
  <c r="I31"/>
  <c r="K6" i="12" l="1"/>
  <c r="O7" s="1"/>
  <c r="O8" s="1"/>
  <c r="D30" i="1"/>
  <c r="J31"/>
  <c r="K13"/>
  <c r="E12"/>
  <c r="K12" s="1"/>
  <c r="I13"/>
  <c r="C12"/>
  <c r="I12" s="1"/>
  <c r="J30" l="1"/>
  <c r="D12"/>
  <c r="J12" s="1"/>
  <c r="I64" i="12"/>
  <c r="I6" s="1"/>
</calcChain>
</file>

<file path=xl/sharedStrings.xml><?xml version="1.0" encoding="utf-8"?>
<sst xmlns="http://schemas.openxmlformats.org/spreadsheetml/2006/main" count="1351" uniqueCount="359">
  <si>
    <t>к решению "О бюджете</t>
  </si>
  <si>
    <t>(тыс. руб.)</t>
  </si>
  <si>
    <t>Код</t>
  </si>
  <si>
    <t>0 00 00000 00 0000 000</t>
  </si>
  <si>
    <t>ВСЕГО ДОХОДОВ</t>
  </si>
  <si>
    <t>1 00 00000 00 0000 000</t>
  </si>
  <si>
    <t>ДОХОДЫ</t>
  </si>
  <si>
    <t>1 01 00000 00 0000 000</t>
  </si>
  <si>
    <t>НАЛОГИ НА ПРИБЫЛЬ, ДОХОДЫ</t>
  </si>
  <si>
    <t>1 05 0000 00 0000 000</t>
  </si>
  <si>
    <t>НАЛОГИ НА СОВОКУПНЫЙ ДОХОД</t>
  </si>
  <si>
    <t>1 05 03000 01 0000 110</t>
  </si>
  <si>
    <t>Единый сельскохозяйственный налог</t>
  </si>
  <si>
    <t>1 06 00000 00 0000 000</t>
  </si>
  <si>
    <t>НАЛОГИ НА ИМУЩЕСТВО</t>
  </si>
  <si>
    <t>ДОХОДЫ ОТ ИСПОЛЬЗОВАНИЯ ИМУЩЕСТВА, НАХОДЯЩЕГОСЯ В ГОСУДАРСТВЕННОЙ И МУНИЦИПАЛЬНОЙ СОБСТВЕННОСТИ</t>
  </si>
  <si>
    <t>1 11 05035 10 0000 120</t>
  </si>
  <si>
    <t>ПРОЧИЕ НЕНАЛОГОВЫЕ ДОХОДЫ</t>
  </si>
  <si>
    <t>2 00 00000 00 0000 000</t>
  </si>
  <si>
    <t>БЕЗВОЗМЕЗДНЫЕ ПОСТУПЛЕНИЯ</t>
  </si>
  <si>
    <t>Код бюджетной классификации РФ</t>
  </si>
  <si>
    <t xml:space="preserve">Наименование </t>
  </si>
  <si>
    <t>администратора доходов</t>
  </si>
  <si>
    <t>дохода местного бюджета</t>
  </si>
  <si>
    <t>1 15 02050 10 0000 140</t>
  </si>
  <si>
    <t>Невыясненные поступления, зачисляемые в бюджеты поселений</t>
  </si>
  <si>
    <t>1 17 05050 10 0000 180</t>
  </si>
  <si>
    <t>Прочие неналоговые доходы бюджетов поселений</t>
  </si>
  <si>
    <t>Приложение № 1</t>
  </si>
  <si>
    <t>Старошйговского муниципального района</t>
  </si>
  <si>
    <t>1 17 01050 10 0000 180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</si>
  <si>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</si>
  <si>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1 13 01995 10 0000 130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</si>
  <si>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</si>
  <si>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</si>
  <si>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</si>
  <si>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</si>
  <si>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Межбюджетные трансферты, передаваемые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</si>
  <si>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НАИМЕНОВАНИЕ</t>
  </si>
  <si>
    <t>1</t>
  </si>
  <si>
    <t>2</t>
  </si>
  <si>
    <t>Кредиты кредитных организаций в валюте  Российской Федерации</t>
  </si>
  <si>
    <t>1 16 51040 02 0000 140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</si>
  <si>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</si>
  <si>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1 11 03050 10 0000 120</t>
  </si>
  <si>
    <t>Проценты, полученные от предоставления бюджетных кредитов внутри страны за счет средств бюджетов поселений</t>
  </si>
  <si>
    <t>1 11 05075 10 0000 120</t>
  </si>
  <si>
    <t>Доходы от сдачи в аренду имущества, составляющего казну поселений (за исключением земельных участков)</t>
  </si>
  <si>
    <t>1 11 08050 10 0000 120</t>
  </si>
  <si>
    <t>Средства, получаемые от передачи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залог, в доверительное управление</t>
  </si>
  <si>
    <t>1 11 09045 10 0000 120</t>
  </si>
  <si>
    <t>Прочие поступления от использования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</si>
  <si>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1 13 02995 10 0000 130</t>
  </si>
  <si>
    <t>1 13 02995 10 0001 130</t>
  </si>
  <si>
    <t>Прочие доходы от компенсации затрат бюджетов поселений, источником которого являются межбюджетные трансферты федерального бюджета</t>
  </si>
  <si>
    <t>1 13 02995 10 0002 130</t>
  </si>
  <si>
    <t>Прочие доходы от компенсации затрат бюджетов поселений, источником которого являются средства республиканского бюджета</t>
  </si>
  <si>
    <t>1 13 02995 10 0004 130</t>
  </si>
  <si>
    <t>Прочие доходы от компенсации затрат бюджетов поселений, источником которого являются средства муниципального бюджета</t>
  </si>
  <si>
    <t>1 13 02995 10 0005 130</t>
  </si>
  <si>
    <t>Прочие доходы от компенсации затрат бюджетов поселений, источником которого являются средства поселений</t>
  </si>
  <si>
    <t>1 14 02053 10 0000 410</t>
  </si>
  <si>
    <t>1 14 02053 10 0000 440</t>
  </si>
  <si>
    <t>Платежи, взимаемые органами местного самоуправления (организациями) поселений за выполнение определенных функций</t>
  </si>
  <si>
    <t>1 17 02020 10 0000 180</t>
  </si>
  <si>
    <t>Возмещение потерь сельскохозяйственного производства, связанных с изъятием сельскохозяйственных угодий, расположенных на территориях поселений (по обязательствам, возникшим до 1 января 2008 года)</t>
  </si>
  <si>
    <t>Код бюджетной классификации Российской Федерации</t>
  </si>
  <si>
    <t xml:space="preserve">Наименование главного администратора источников финансирования дефицита бюджета </t>
  </si>
  <si>
    <t xml:space="preserve">администратора </t>
  </si>
  <si>
    <t>источников внутреннего финансирования дефицита районного бюджета</t>
  </si>
  <si>
    <t xml:space="preserve"> 01  02  00  00  00  0000  000</t>
  </si>
  <si>
    <t xml:space="preserve"> 01  02  00  00  00  0000  800</t>
  </si>
  <si>
    <t>Погашение кредитов, предоставленных кредитными  организациями в валюте Российской Федерации</t>
  </si>
  <si>
    <t xml:space="preserve"> 01  03  00  00  00  0000  700</t>
  </si>
  <si>
    <t>Получение бюджетных кредитов от других  Бюджетов бюджетной системы Российской  Федерации в валюте Российской Федерации</t>
  </si>
  <si>
    <t>01  03  00  00  00  0000  800</t>
  </si>
  <si>
    <t>Погашение бюджетных кредитов, полученных от  других бюджетов бюджетной системы Российской  Федерации в валюте Российской Федерации</t>
  </si>
  <si>
    <t xml:space="preserve"> 01  06  05  00  00  0000  000</t>
  </si>
  <si>
    <t>Бюджетные кредиты, предоставленные внутри  страны в валюте Российской Федерации</t>
  </si>
  <si>
    <t xml:space="preserve"> 01  06  05  00  00  0000  600</t>
  </si>
  <si>
    <t>Возврат бюджетных кредитов, предоставленных  внутри страны в валюте Российской Федерации</t>
  </si>
  <si>
    <t xml:space="preserve"> 01  06  05  02  00  0000  640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</si>
  <si>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</si>
  <si>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01  02  00  00  10  0000  810</t>
  </si>
  <si>
    <t>Погашение бюджетами сельских поселений  кредитов от кредитных организаций в валюте  Российской Федерации</t>
  </si>
  <si>
    <t xml:space="preserve"> 01  03  01  00  10  0000  710</t>
  </si>
  <si>
    <t>Получение кредитов от других бюджетов  бюджетной системы Российской Федерации  бюджетами  сельских поселений в валюте  Российской Федерации</t>
  </si>
  <si>
    <t xml:space="preserve"> 01  03  01  00  10  0000  810</t>
  </si>
  <si>
    <t>Погашение бюджетами сельких поселений  кредитов от других бюджетов бюджетной системы  Российской Федерации в валюте Российской  Федерации</t>
  </si>
  <si>
    <t xml:space="preserve"> 01  06  05  02  10  0000  640</t>
  </si>
  <si>
    <t>Возврат бюджетных кредитов, предоставленных  другим бюджетам бюджетной системы Российской  Федерации из бюджетов сельских поселений  в валюте Российской Федерации</t>
  </si>
  <si>
    <t>Приложение №2</t>
  </si>
  <si>
    <t>2 02 35118 10 0000 151</t>
  </si>
  <si>
    <t>тыс.руб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</si>
  <si>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</si>
  <si>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1 01 02010 01 0000 110</t>
  </si>
  <si>
    <t>1 01 02020 01 0000 110</t>
  </si>
  <si>
    <t>Земельный налог с физических лиц, обладающих земельным участком, расположенным в границах сельских поселений</t>
  </si>
  <si>
    <t>Земельный налог с организаций, обладающих земельным участком, расположенным в границах сельских поселений</t>
  </si>
  <si>
    <t>на 2019 год"</t>
  </si>
  <si>
    <t>от     декабря 2018г.№</t>
  </si>
  <si>
    <t>ИТОГО</t>
  </si>
  <si>
    <t>ИСТОЧНИКИ ВНУТРЕННЕГО ФИНАНСИРОВАНИЯ ДЕФИЦИТОВ БЮДЖЕТОВ</t>
  </si>
  <si>
    <t>Кредиты кредитных организаций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</si>
  <si>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</si>
  <si>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</si>
  <si>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</si>
  <si>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</si>
  <si>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</si>
  <si>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</si>
  <si>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</si>
  <si>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</si>
  <si>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</si>
  <si>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</si>
  <si>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Дотации бюджетам сельских поселений на выравнивание бюджетной обеспеченности</t>
  </si>
  <si>
    <t>Старошайговского сельского поселения</t>
  </si>
  <si>
    <t>Главные распорядители средств бюджета муниципального образования - Администраторы доходов бюджета  Старошайговского  сельского поселения</t>
  </si>
  <si>
    <t>Администрация   Старошайговского поселения  Старошайговского муниципального района Республики Мордовия</t>
  </si>
  <si>
    <t xml:space="preserve">Приложение 3
к решению сессии "О     бюджете   Старошайговского  сельского поселения  Старошайговского муниципального района РМ на 2019 год"
от      декабря 2018  г.№   </t>
  </si>
  <si>
    <t xml:space="preserve">
ПЕРЕЧЕНЬ 
ГЛАВНЫХ АДМИНИСТРАТОРОВ ИСТОЧНИКОВ ФИНАНСИРОВАНИЯ ДЕФИЦИТА БЮДЖЕТА   СТАРОШАЙГОВСКОГО  СЕЛЬСКОГО ПОСЕЛЕНИЯ СТАРОШАЙГОВСКОГО МУНИЦИПАЛЬНОГО РАЙОНА 
</t>
  </si>
  <si>
    <t>Администрация  Старошайговского   сельского поселения</t>
  </si>
  <si>
    <t>2 02 15001 10 0000 150</t>
  </si>
  <si>
    <t>2 02 20216 10 0000 150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</si>
  <si>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</si>
  <si>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2 02 20298 10 0000 150</t>
  </si>
  <si>
    <t>Субсидии бюджетам сельских поселений на обеспечение мероприятий по капитальному ремонту многоквартирных домов за счет средств, поступивших от государственной корпорации - Фонда содействия реформированию жилищно-коммунального хозяйства</t>
  </si>
  <si>
    <t>2 02 20299 10 0000 150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</si>
  <si>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</si>
  <si>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2 02 20303 10 0000 150</t>
  </si>
  <si>
    <t>Субсидии бюджетам сельских поселений на обеспечение мероприятий по модернизации систем коммунальной инфраструктуры за счет средств бюджетов</t>
  </si>
  <si>
    <t>2 02 25555 10 0000 150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</si>
  <si>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</si>
  <si>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2 02 25567 10 0000 150</t>
  </si>
  <si>
    <t>Субсидии бюджетам сельских поселений на реализацию мероприятий по устойчивому развитию сельских территорий</t>
  </si>
  <si>
    <t>2 02 27112 10 0000 150</t>
  </si>
  <si>
    <t>Субсидии бюджетам сельских поселений на софинансирование капитальных вложений в объекты муниципальной собственности</t>
  </si>
  <si>
    <t>2 02 29999 10 0000 150</t>
  </si>
  <si>
    <t>Прочие субсидии бюджетам сельских поселений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</si>
  <si>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</si>
  <si>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</si>
  <si>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</si>
  <si>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</si>
  <si>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2 02 40014 10 0000 150</t>
  </si>
  <si>
    <t>Прочие межбюджетные трансферты, передаваемые бюджетам сельских поселений</t>
  </si>
  <si>
    <t>2 07 05030 10 0000 150</t>
  </si>
  <si>
    <t>Прочие безвозмездные поступления в бюджеты сельских поселений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</si>
  <si>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</si>
  <si>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</si>
  <si>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</si>
  <si>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</si>
  <si>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</si>
  <si>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</si>
  <si>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2 02 20000 00 0000 150</t>
  </si>
  <si>
    <t>Субсидии бюджетам бюджетной системы Российской Федерации (межбюджетные субсидии)</t>
  </si>
  <si>
    <t>Прочие субсидии бюджетам  сельских поселений</t>
  </si>
  <si>
    <t>в том числе:</t>
  </si>
  <si>
    <t>2 02 30000 00 0000 150</t>
  </si>
  <si>
    <t>Субвенции бюджетам бюджетной системы Российской Федерации</t>
  </si>
  <si>
    <t xml:space="preserve">  Иные межбюджетные трансферты</t>
  </si>
  <si>
    <t xml:space="preserve"> 2  02  40014 10  0000  150
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</si>
  <si>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</si>
  <si>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2 08 05000 10 0000 150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</si>
  <si>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</si>
  <si>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2 02 49999 10 0000 150</t>
  </si>
  <si>
    <t>Субсидии для софинансирование расходных обязательств сельских поселений 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</si>
  <si>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Субвенции бюджетам сельских  поселений на осуществление первичного воинского учета на территориях, где отсутствуют военные комиссариаты</t>
  </si>
  <si>
    <t>Изменение остатков средств</t>
  </si>
  <si>
    <t>Изменение остатков средств на счетах по учету средств бюджетов</t>
  </si>
  <si>
    <t>Субсидии бюджетам сельских поселений на реализацию программ формирования современной городской среды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</si>
  <si>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</si>
  <si>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поселений на выравнивание бюджетной обеспеченности</t>
  </si>
  <si>
    <t>Дотации бюджетам поселений на поощрение достижения наилучших показателей деятельности органов местного самоуправления</t>
  </si>
  <si>
    <t>Субсидии бюджетам поселений на реализацию федеральных целевых программ</t>
  </si>
  <si>
    <t xml:space="preserve">Субсидии бюджетам поселений на софинансирование капитальных вложений в объекты муниципальной собственности </t>
  </si>
  <si>
    <t>Субсидии бюджетам поселений на обеспечение мероприятий по капитальному ремонту многоквартирных домов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</si>
  <si>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поселений на обеспечение мероприятий по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</si>
  <si>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поселений на обеспечение мероприятий по капитальному ремонту многоквартирных домов за счет средств бюджетов</t>
  </si>
  <si>
    <t>Субсидии бюджетам поселений на обеспечение мероприятий по переселению граждан из аварийного жилищного фонда за счет средств бюджетов</t>
  </si>
  <si>
    <t>Субсидии бюджетам поселений на модернизацию региональных систем общего образования</t>
  </si>
  <si>
    <t>Субсидии бюджетам поселений на реализацию программы энергосбережения и повышения энергетической эффективности на период до 2020 года</t>
  </si>
  <si>
    <t>Прочие субсидии бюджетам поселений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</si>
  <si>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</si>
  <si>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Субвенции бюджетам поселений на выполнение передаваемых полномочий субъектов Российской Федерации</t>
  </si>
  <si>
    <t>Прочие субвенции бюджетам поселений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</si>
  <si>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</si>
  <si>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 xml:space="preserve">Межбюджетные трансферты, передаваемые бюджетам поселений на комплектование книжных фондов библиотек муниципальных образований                                                                     </t>
  </si>
  <si>
    <t xml:space="preserve"> Межбюджетные трансферты, передаваемые бюджетам поселений на государственную поддержку лучших работников муниципальных учреждений культуры, находящихся на территориях сельских поселений</t>
  </si>
  <si>
    <t>Прочие межбюджетные трансферты, передаваемые бюджетам поселений</t>
  </si>
  <si>
    <t>2 07 05030 10 0000 180</t>
  </si>
  <si>
    <t>Прочие безвозмездные поступления в бюджеты поселений</t>
  </si>
  <si>
    <t>2 08 05000 10 0000 180</t>
  </si>
  <si>
    <t>Перечисления из бюджетов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</si>
  <si>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бюджетов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</si>
  <si>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Возврат остатков субсидий, субвенций и иных межбюджетных трансфертов, имеющих целевое назначение, прошлых лет из бюджетов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</si>
  <si>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</si>
  <si>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</si>
  <si>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1 01 02030 01 0000 110</t>
  </si>
  <si>
    <t>Налог на доходы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</si>
  <si>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</si>
  <si>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</si>
  <si>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</si>
  <si>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1 11 09045 1 00000 100</t>
  </si>
  <si>
    <t>1 14 06025 10 0000 430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</si>
  <si>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</si>
  <si>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1 16 90050 10 0000 140</t>
  </si>
  <si>
    <t>1 01 02000 01 0000 110</t>
  </si>
  <si>
    <t>1 06 01030 10 0000 110</t>
  </si>
  <si>
    <t xml:space="preserve"> 1 06 06033 10 0000 110</t>
  </si>
  <si>
    <t xml:space="preserve"> 1 06 06043 10 0000 110</t>
  </si>
  <si>
    <t xml:space="preserve">                                                                                                                                                                           (тыс. рублей)</t>
  </si>
  <si>
    <t>90000000000000000</t>
  </si>
  <si>
    <t>01000000000000000</t>
  </si>
  <si>
    <t>01020000000000000</t>
  </si>
  <si>
    <t>01020000000000700</t>
  </si>
  <si>
    <t>01020000100000710</t>
  </si>
  <si>
    <t>01050000000000000</t>
  </si>
  <si>
    <t>01050000000000500</t>
  </si>
  <si>
    <t>01050200000000500</t>
  </si>
  <si>
    <t>01050201000000510</t>
  </si>
  <si>
    <t>01050201100000510</t>
  </si>
  <si>
    <t>01050000000000600</t>
  </si>
  <si>
    <t>01050200000000600</t>
  </si>
  <si>
    <t>01050201000000610</t>
  </si>
  <si>
    <t>01050201100000610</t>
  </si>
  <si>
    <t xml:space="preserve"> 01  03  00  00  00  0000  000</t>
  </si>
  <si>
    <t>Бюджетные кредиты из других бюджетов бюджетной системы Российской Федерации</t>
  </si>
  <si>
    <t>№ п/п</t>
  </si>
  <si>
    <t>Виды заимствований</t>
  </si>
  <si>
    <t>объем привлечения</t>
  </si>
  <si>
    <t>объем средств, направляемых на погашение основной суммы долга</t>
  </si>
  <si>
    <t>2 02 02088 10 0002 150</t>
  </si>
  <si>
    <t>2 02 01009 10 0000 150</t>
  </si>
  <si>
    <t>2 02 02051 10 0000 150</t>
  </si>
  <si>
    <t>2 02 02089 10 0001 150</t>
  </si>
  <si>
    <t>2 02 02088 10 0001 150</t>
  </si>
  <si>
    <t>2 02 02089 10 0002 150</t>
  </si>
  <si>
    <t>2 02 02145 10 0000 150</t>
  </si>
  <si>
    <t>2 02 02150 10 0000 150</t>
  </si>
  <si>
    <t>2 02 02999 10 0000 150</t>
  </si>
  <si>
    <t>2 02 03999 10 0000 150</t>
  </si>
  <si>
    <t>2 02 04012 10 0000 150</t>
  </si>
  <si>
    <t>2 02 04025 10 0000 150</t>
  </si>
  <si>
    <t>2020405310 0000 150</t>
  </si>
  <si>
    <t>2 02 04999 10 0000 150</t>
  </si>
  <si>
    <t>2 18 05010 10 0000 150</t>
  </si>
  <si>
    <t>2 19 05000 10 0000 150</t>
  </si>
  <si>
    <t>Наименование</t>
  </si>
  <si>
    <t>Рз</t>
  </si>
  <si>
    <t>ПРз</t>
  </si>
  <si>
    <t>ЦСР</t>
  </si>
  <si>
    <t>ВР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</si>
  <si>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</si>
  <si>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</si>
  <si>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</si>
  <si>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</si>
  <si>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</si>
  <si>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</si>
  <si>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Непрограммные расходы главных распорядителей бюджетных средств Республики Мордовия</t>
  </si>
  <si>
    <t>89</t>
  </si>
  <si>
    <t>0</t>
  </si>
  <si>
    <t>Непрограммные расходы в рамках обеспечения деятельности главных распорядителей бюджетных средств Республики Мордовия</t>
  </si>
  <si>
    <t xml:space="preserve">Расходы на выплаты по оплате труда высшего должностного лица </t>
  </si>
  <si>
    <t>00</t>
  </si>
  <si>
    <t>41150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</si>
  <si>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</si>
  <si>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>100</t>
  </si>
  <si>
    <t>Расходы на выплаты персоналу государственных (муниципальных) органов</t>
  </si>
  <si>
    <t>120</t>
  </si>
  <si>
    <t>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</si>
  <si>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</si>
  <si>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</t>
  </si>
  <si>
    <t>04</t>
  </si>
  <si>
    <t xml:space="preserve">Расходы на выплаты по оплате труда работников органов местного </t>
  </si>
  <si>
    <t>Расходы на обеспечение функций органов местного самоуправления Республики Мордовия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</si>
  <si>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</si>
  <si>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</si>
  <si>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</si>
  <si>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</si>
  <si>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</si>
  <si>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</si>
  <si>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</si>
  <si>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</si>
  <si>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</si>
  <si>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</si>
  <si>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Резервные фонды</t>
  </si>
  <si>
    <t xml:space="preserve">Резервный фонд местных администраций </t>
  </si>
  <si>
    <t>Резервные средства</t>
  </si>
  <si>
    <t>870</t>
  </si>
  <si>
    <t>Другие общегосударственные вопросы</t>
  </si>
  <si>
    <t>13</t>
  </si>
  <si>
    <t>Расходы, связанные с муниципальным управлением</t>
  </si>
  <si>
    <t>41000</t>
  </si>
  <si>
    <t>Мероприятия, связанные с муниципальным управлением</t>
  </si>
  <si>
    <t>41210</t>
  </si>
  <si>
    <t>Национальная оборона</t>
  </si>
  <si>
    <t>Мобилизационная и вневойсковая подготовка</t>
  </si>
  <si>
    <t>03</t>
  </si>
  <si>
    <t>Осуществление первичного воинского учета  на территориях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</si>
  <si>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</si>
  <si>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</si>
  <si>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</si>
  <si>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</si>
  <si>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</si>
  <si>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</si>
  <si>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Жилищно-коммунальное хозяйство</t>
  </si>
  <si>
    <t>05</t>
  </si>
  <si>
    <t xml:space="preserve">Благоустройство </t>
  </si>
  <si>
    <t>Уличное освещение</t>
  </si>
  <si>
    <t>43010</t>
  </si>
  <si>
    <t>Прочие меропиятия по благоустройству поселений</t>
  </si>
  <si>
    <t>43040</t>
  </si>
  <si>
    <t>Социальная политика</t>
  </si>
  <si>
    <t>10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</si>
  <si>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</si>
  <si>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</si>
  <si>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</si>
  <si>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</si>
  <si>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</si>
  <si>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</si>
  <si>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</si>
  <si>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Условно утвержденные расходы</t>
  </si>
  <si>
    <t>Обслуживание государственного внутреннего и муниципального долга</t>
  </si>
  <si>
    <t>Процентные платежи по миуниципальному долгу</t>
  </si>
  <si>
    <t>41240</t>
  </si>
  <si>
    <t>Обслуживание государственного (муниципального) долга</t>
  </si>
  <si>
    <t>2 02 15002 10 0000 150</t>
  </si>
  <si>
    <t>Дотации бюджетам  сельских поселений  на поддержку мер по обеспечению сбалансированности бюджетов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</si>
  <si>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</si>
  <si>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на 2021 год и на плановый период 2022 и 2023 годов"</t>
  </si>
  <si>
    <t>Приложение № 2</t>
  </si>
  <si>
    <t>1 11 00000 00 0000 000</t>
  </si>
  <si>
    <t xml:space="preserve">Субсидии </t>
  </si>
  <si>
    <t>Организация и содержание мест захоронения</t>
  </si>
  <si>
    <t>43030</t>
  </si>
  <si>
    <t xml:space="preserve"> </t>
  </si>
  <si>
    <t>АДМ</t>
  </si>
  <si>
    <t xml:space="preserve">Новофедоровского  сельского поселения </t>
  </si>
  <si>
    <t>Доходы бюджета  Новофедоровского  сельского поселения Старошайговского муниципального района на 2021 год и на плановый период 2022 и 2023 годов</t>
  </si>
  <si>
    <t>Главные распорядители средств бюджета муниципального образования - Администраторы доходов бюджета Новофедоровского  сельского поселения</t>
  </si>
  <si>
    <t>Администрация   Новофедоровского поселения  Старошайговского муниципального района Республики Мордовия</t>
  </si>
  <si>
    <t>Администрация  Новофедоровского   сельского поселения</t>
  </si>
  <si>
    <t xml:space="preserve">
ПЕРЕЧЕНЬ 
ГЛАВНЫХ АДМИНИСТРАТОРОВ ИСТОЧНИКОВ ФИНАНСИРОВАНИЯ ДЕФИЦИТА БЮДЖЕТА  НОВОФЕДОРОВСКОГО  СЕЛЬСКОГО ПОСЕЛЕНИЯ СТАРОШАЙГОВСКОГО МУНИЦИПАЛЬНОГО РАЙОНА 
</t>
  </si>
  <si>
    <t>Распределение  расходов бюджета  Новофедоровского сельского поселения   Старошайговского муниципального района на 2021 год и на  плановый период 2022 и 2023 годов по разделам, подразделам, целевым статьям  и видам  расходов функциональной  классификации расходов бюджетов Российской Федерации</t>
  </si>
  <si>
    <t xml:space="preserve"> Ведомственная структура  расходов бюджета  Новофедоровского сельского поселения   Старошайговского муниципального района на 2021 год и на  плановый период 2022 и 2023 годов </t>
  </si>
  <si>
    <t>ИСТОЧНИКИ ВНУТРЕННЕГО ФИНАНСИРОВАНИЯ ДЕФИЦИТА БЮДЖЕТА  НОВОФЕДОРОВСКОГО   СЕЛЬСКОГО ПОСЕЛЕНИЯ   НА 2021 ГОД  И НА  ПЛАНОВЫЙ ПЕРИОД 2022 и 2023 ГОДОВ</t>
  </si>
  <si>
    <t>ПРОГРАММА   МУНИЦИПАЛЬНЫХ  ВНУТРЕННИХ    ЗАИМСТВОВАНИЙ  НОВОФЕДОРОВСКОГО  СЕЛЬСКОГО ПОСЕЛЕНИЯ СТАРОШАЙГОВСКОГО МУНИЦИПАЛЬНОГО  РАЙОНА  НА 2021  ГОД  И НА  ПЛАНОВЫЙ ПЕРИОД 2022 И 2023 ГОДОВ</t>
  </si>
  <si>
    <t>1 14 00000 00 0000 000</t>
  </si>
  <si>
    <t>Продажа земли</t>
  </si>
  <si>
    <t>12</t>
  </si>
  <si>
    <t>42210</t>
  </si>
  <si>
    <t>245</t>
  </si>
  <si>
    <t>831</t>
  </si>
  <si>
    <t>от 22   апреля 2021 г.№42</t>
  </si>
  <si>
    <t>от 22 апреля 2021 г.№42</t>
  </si>
  <si>
    <t xml:space="preserve">Приложение 3
к решению сессии "О     бюджете  Новофедоровского  сельского поселения  Старошайговского муниципального района РМ на 2021 год и на плановый период 2022 и 2023 годов"
от   22   апреля  2021  г.№ 42  </t>
  </si>
  <si>
    <t xml:space="preserve">Приложение 4
к решению сессии "О     бюджете   Новофедоровского  сельского поселения  Старошайговского муниципального района РМ на 2021 год и на плановый период 2022 и 2023 годов"
от  22    апреля 2021  г.№ 42  </t>
  </si>
  <si>
    <t xml:space="preserve">Приложение 5
к решению сессии "О     бюджете   Новофедоровского  сельского поселения  Старошайговского муниципального района РМ на 2021 год и на плановый период 2022 и 2023 годов"
от 22      апреля  2021  г.№  42 </t>
  </si>
  <si>
    <t xml:space="preserve">Приложение 6
к решению сессии "О     бюджете   Новофедоровского сельского поселения  Старошайговского муниципального района РМ на 2021 год и на  плановый период 2022 и 2023 годов"
от   22   апреля 2021  г.№ 42  </t>
  </si>
  <si>
    <t xml:space="preserve">Приложение 7
к решению сессии "О     бюджете  Новофедоровского сельского поселения  Старошайговского муниципального района РМ на 2021 год  и на плановый период 2022 и 2023 годов"
от     22    апреля  2021 г.№ 42  </t>
  </si>
</sst>
</file>

<file path=xl/styles.xml><?xml version="1.0" encoding="utf-8"?>
<styleSheet xmlns="http://schemas.openxmlformats.org/spreadsheetml/2006/main">
  <numFmts count="5">
    <numFmt numFmtId="164" formatCode="_-* #,##0_р_._-;\-* #,##0_р_._-;_-* &quot;-&quot;_р_._-;_-@_-"/>
    <numFmt numFmtId="165" formatCode="_-* #,##0.00_р_._-;\-* #,##0.00_р_._-;_-* &quot;-&quot;??_р_._-;_-@_-"/>
    <numFmt numFmtId="166" formatCode="#,##0.0"/>
    <numFmt numFmtId="167" formatCode="0.0"/>
    <numFmt numFmtId="168" formatCode="0.00000"/>
  </numFmts>
  <fonts count="74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1"/>
      <name val="Arial Cyr"/>
      <charset val="204"/>
    </font>
    <font>
      <sz val="10"/>
      <name val="Helv"/>
    </font>
    <font>
      <sz val="12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sz val="10"/>
      <name val="Verdana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  <charset val="204"/>
    </font>
    <font>
      <sz val="9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sz val="11"/>
      <name val="Helv"/>
    </font>
    <font>
      <sz val="10"/>
      <name val="Arial Cyr"/>
      <charset val="204"/>
    </font>
    <font>
      <sz val="13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b/>
      <sz val="12"/>
      <name val="Arial Cyr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name val="Arial"/>
      <family val="2"/>
      <charset val="204"/>
    </font>
    <font>
      <sz val="14"/>
      <name val="Arial Cyr"/>
      <charset val="204"/>
    </font>
    <font>
      <b/>
      <sz val="18"/>
      <name val="Times New Roman"/>
      <family val="1"/>
      <charset val="204"/>
    </font>
    <font>
      <sz val="20"/>
      <name val="Arial Cyr"/>
      <charset val="204"/>
    </font>
    <font>
      <sz val="18"/>
      <name val="Arial Cyr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3">
    <xf numFmtId="0" fontId="0" fillId="0" borderId="0"/>
    <xf numFmtId="0" fontId="22" fillId="2" borderId="0" applyNumberFormat="0" applyBorder="0" applyAlignment="0" applyProtection="0"/>
    <xf numFmtId="0" fontId="22" fillId="4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3" borderId="0" applyNumberFormat="0" applyBorder="0" applyAlignment="0" applyProtection="0"/>
    <xf numFmtId="0" fontId="22" fillId="5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7" borderId="0" applyNumberFormat="0" applyBorder="0" applyAlignment="0" applyProtection="0"/>
    <xf numFmtId="0" fontId="22" fillId="9" borderId="0" applyNumberFormat="0" applyBorder="0" applyAlignment="0" applyProtection="0"/>
    <xf numFmtId="0" fontId="22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49" fontId="71" fillId="0" borderId="19">
      <alignment horizontal="center" shrinkToFit="1"/>
    </xf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9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22" borderId="0" applyNumberFormat="0" applyBorder="0" applyAlignment="0" applyProtection="0"/>
    <xf numFmtId="0" fontId="24" fillId="5" borderId="1" applyNumberFormat="0" applyAlignment="0" applyProtection="0"/>
    <xf numFmtId="0" fontId="25" fillId="12" borderId="2" applyNumberFormat="0" applyAlignment="0" applyProtection="0"/>
    <xf numFmtId="0" fontId="26" fillId="12" borderId="1" applyNumberFormat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31" fillId="23" borderId="7" applyNumberFormat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70" fillId="0" borderId="0"/>
    <xf numFmtId="0" fontId="45" fillId="0" borderId="0"/>
    <xf numFmtId="0" fontId="2" fillId="0" borderId="0"/>
    <xf numFmtId="0" fontId="2" fillId="0" borderId="0"/>
    <xf numFmtId="0" fontId="45" fillId="0" borderId="0"/>
    <xf numFmtId="0" fontId="34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8" borderId="8" applyNumberFormat="0" applyFont="0" applyAlignment="0" applyProtection="0"/>
    <xf numFmtId="0" fontId="37" fillId="0" borderId="9" applyNumberFormat="0" applyFill="0" applyAlignment="0" applyProtection="0"/>
    <xf numFmtId="0" fontId="3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39" fillId="6" borderId="0" applyNumberFormat="0" applyBorder="0" applyAlignment="0" applyProtection="0"/>
  </cellStyleXfs>
  <cellXfs count="300"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Fill="1" applyAlignment="1">
      <alignment horizontal="left" vertical="justify" wrapText="1"/>
    </xf>
    <xf numFmtId="0" fontId="8" fillId="0" borderId="0" xfId="0" applyFont="1" applyFill="1" applyAlignment="1">
      <alignment horizontal="left" vertical="justify" wrapText="1"/>
    </xf>
    <xf numFmtId="0" fontId="7" fillId="0" borderId="10" xfId="0" applyFont="1" applyFill="1" applyBorder="1" applyAlignment="1">
      <alignment horizontal="center" vertical="justify" wrapText="1"/>
    </xf>
    <xf numFmtId="0" fontId="9" fillId="0" borderId="11" xfId="0" applyFont="1" applyFill="1" applyBorder="1" applyAlignment="1">
      <alignment horizontal="center" vertical="justify" wrapText="1"/>
    </xf>
    <xf numFmtId="0" fontId="9" fillId="0" borderId="12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justify" vertical="top" wrapText="1"/>
    </xf>
    <xf numFmtId="0" fontId="40" fillId="0" borderId="10" xfId="0" applyFont="1" applyBorder="1" applyAlignment="1">
      <alignment horizontal="justify" vertical="top" wrapText="1"/>
    </xf>
    <xf numFmtId="0" fontId="6" fillId="0" borderId="10" xfId="0" applyFont="1" applyBorder="1" applyAlignment="1">
      <alignment vertical="center" wrapText="1"/>
    </xf>
    <xf numFmtId="0" fontId="12" fillId="0" borderId="10" xfId="0" applyFont="1" applyFill="1" applyBorder="1" applyAlignment="1">
      <alignment horizontal="center" vertical="top" wrapText="1"/>
    </xf>
    <xf numFmtId="0" fontId="43" fillId="0" borderId="0" xfId="0" applyFont="1" applyAlignment="1">
      <alignment vertical="center"/>
    </xf>
    <xf numFmtId="0" fontId="9" fillId="0" borderId="13" xfId="0" applyFont="1" applyFill="1" applyBorder="1" applyAlignment="1">
      <alignment horizontal="center" vertical="top" wrapText="1"/>
    </xf>
    <xf numFmtId="1" fontId="44" fillId="0" borderId="10" xfId="0" applyNumberFormat="1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top" wrapText="1"/>
    </xf>
    <xf numFmtId="49" fontId="10" fillId="0" borderId="10" xfId="39" applyNumberFormat="1" applyFont="1" applyBorder="1" applyAlignment="1"/>
    <xf numFmtId="0" fontId="10" fillId="0" borderId="10" xfId="39" applyFont="1" applyBorder="1" applyAlignment="1">
      <alignment wrapText="1"/>
    </xf>
    <xf numFmtId="1" fontId="11" fillId="0" borderId="0" xfId="0" applyNumberFormat="1" applyFont="1" applyAlignment="1">
      <alignment horizontal="center" vertical="center" wrapText="1"/>
    </xf>
    <xf numFmtId="1" fontId="11" fillId="0" borderId="0" xfId="0" applyNumberFormat="1" applyFont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11" fillId="0" borderId="0" xfId="0" applyFont="1"/>
    <xf numFmtId="0" fontId="0" fillId="24" borderId="0" xfId="0" applyFill="1" applyAlignment="1">
      <alignment horizontal="right"/>
    </xf>
    <xf numFmtId="49" fontId="3" fillId="24" borderId="0" xfId="0" applyNumberFormat="1" applyFont="1" applyFill="1" applyAlignment="1">
      <alignment horizontal="right" vertical="top" wrapText="1"/>
    </xf>
    <xf numFmtId="0" fontId="0" fillId="25" borderId="0" xfId="0" applyFill="1"/>
    <xf numFmtId="0" fontId="0" fillId="0" borderId="10" xfId="0" applyBorder="1"/>
    <xf numFmtId="0" fontId="16" fillId="0" borderId="0" xfId="41" applyFont="1"/>
    <xf numFmtId="0" fontId="15" fillId="0" borderId="0" xfId="41" applyFont="1" applyBorder="1" applyAlignment="1">
      <alignment wrapText="1"/>
    </xf>
    <xf numFmtId="0" fontId="18" fillId="0" borderId="10" xfId="41" applyFont="1" applyBorder="1" applyAlignment="1">
      <alignment horizontal="center" vertical="center"/>
    </xf>
    <xf numFmtId="49" fontId="19" fillId="0" borderId="10" xfId="41" applyNumberFormat="1" applyFont="1" applyBorder="1" applyAlignment="1">
      <alignment horizontal="center" vertical="top"/>
    </xf>
    <xf numFmtId="49" fontId="19" fillId="0" borderId="10" xfId="41" applyNumberFormat="1" applyFont="1" applyBorder="1" applyAlignment="1">
      <alignment horizontal="center"/>
    </xf>
    <xf numFmtId="49" fontId="18" fillId="0" borderId="10" xfId="41" applyNumberFormat="1" applyFont="1" applyBorder="1" applyAlignment="1">
      <alignment horizontal="center" vertical="top"/>
    </xf>
    <xf numFmtId="49" fontId="18" fillId="0" borderId="10" xfId="41" applyNumberFormat="1" applyFont="1" applyBorder="1" applyAlignment="1">
      <alignment horizontal="center"/>
    </xf>
    <xf numFmtId="2" fontId="20" fillId="0" borderId="10" xfId="41" applyNumberFormat="1" applyFont="1" applyFill="1" applyBorder="1" applyAlignment="1">
      <alignment horizontal="center"/>
    </xf>
    <xf numFmtId="167" fontId="16" fillId="0" borderId="10" xfId="41" applyNumberFormat="1" applyFont="1" applyFill="1" applyBorder="1" applyAlignment="1">
      <alignment horizontal="center"/>
    </xf>
    <xf numFmtId="0" fontId="21" fillId="0" borderId="10" xfId="40" applyFont="1" applyFill="1" applyBorder="1" applyAlignment="1">
      <alignment horizontal="center"/>
    </xf>
    <xf numFmtId="0" fontId="16" fillId="0" borderId="10" xfId="41" applyFont="1" applyFill="1" applyBorder="1" applyAlignment="1">
      <alignment horizontal="center"/>
    </xf>
    <xf numFmtId="0" fontId="14" fillId="0" borderId="10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7" fillId="0" borderId="0" xfId="0" applyFont="1" applyFill="1" applyAlignment="1">
      <alignment horizontal="left" vertical="top" wrapText="1"/>
    </xf>
    <xf numFmtId="0" fontId="7" fillId="0" borderId="1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Alignment="1">
      <alignment horizontal="justify" vertical="center"/>
    </xf>
    <xf numFmtId="0" fontId="6" fillId="0" borderId="10" xfId="0" applyFont="1" applyFill="1" applyBorder="1"/>
    <xf numFmtId="0" fontId="6" fillId="0" borderId="10" xfId="0" applyFont="1" applyFill="1" applyBorder="1" applyAlignment="1">
      <alignment horizontal="justify" vertical="center"/>
    </xf>
    <xf numFmtId="0" fontId="6" fillId="0" borderId="10" xfId="0" applyFont="1" applyFill="1" applyBorder="1" applyAlignment="1">
      <alignment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justify" vertical="top" wrapText="1"/>
    </xf>
    <xf numFmtId="0" fontId="42" fillId="0" borderId="10" xfId="0" applyFont="1" applyFill="1" applyBorder="1" applyAlignment="1">
      <alignment vertical="top" wrapText="1"/>
    </xf>
    <xf numFmtId="0" fontId="3" fillId="0" borderId="10" xfId="0" applyFont="1" applyBorder="1"/>
    <xf numFmtId="0" fontId="3" fillId="0" borderId="10" xfId="0" applyFont="1" applyBorder="1" applyAlignment="1">
      <alignment wrapText="1"/>
    </xf>
    <xf numFmtId="0" fontId="46" fillId="0" borderId="0" xfId="0" applyFont="1"/>
    <xf numFmtId="0" fontId="42" fillId="0" borderId="10" xfId="0" applyFont="1" applyBorder="1" applyAlignment="1">
      <alignment horizontal="center" wrapText="1"/>
    </xf>
    <xf numFmtId="0" fontId="13" fillId="0" borderId="10" xfId="0" applyFont="1" applyBorder="1" applyAlignment="1">
      <alignment horizontal="center" vertical="center" wrapText="1"/>
    </xf>
    <xf numFmtId="3" fontId="13" fillId="0" borderId="10" xfId="0" applyNumberFormat="1" applyFont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justify" vertical="top" wrapText="1"/>
    </xf>
    <xf numFmtId="0" fontId="0" fillId="0" borderId="10" xfId="0" applyFill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top" wrapText="1"/>
    </xf>
    <xf numFmtId="0" fontId="13" fillId="0" borderId="10" xfId="0" applyFont="1" applyBorder="1" applyAlignment="1">
      <alignment vertical="top" wrapText="1"/>
    </xf>
    <xf numFmtId="0" fontId="42" fillId="0" borderId="0" xfId="0" applyFont="1"/>
    <xf numFmtId="0" fontId="42" fillId="0" borderId="10" xfId="0" applyFont="1" applyBorder="1"/>
    <xf numFmtId="0" fontId="42" fillId="0" borderId="10" xfId="0" applyFont="1" applyBorder="1" applyAlignment="1">
      <alignment horizontal="center"/>
    </xf>
    <xf numFmtId="49" fontId="42" fillId="0" borderId="10" xfId="0" applyNumberFormat="1" applyFont="1" applyBorder="1" applyAlignment="1">
      <alignment vertical="top"/>
    </xf>
    <xf numFmtId="0" fontId="41" fillId="0" borderId="10" xfId="0" applyFont="1" applyBorder="1" applyAlignment="1">
      <alignment vertical="top" wrapText="1"/>
    </xf>
    <xf numFmtId="0" fontId="42" fillId="0" borderId="10" xfId="0" applyFont="1" applyBorder="1" applyAlignment="1">
      <alignment vertical="top"/>
    </xf>
    <xf numFmtId="0" fontId="42" fillId="0" borderId="10" xfId="0" applyFont="1" applyBorder="1" applyAlignment="1">
      <alignment vertical="top" wrapText="1"/>
    </xf>
    <xf numFmtId="166" fontId="42" fillId="0" borderId="10" xfId="0" applyNumberFormat="1" applyFont="1" applyBorder="1"/>
    <xf numFmtId="2" fontId="42" fillId="0" borderId="10" xfId="0" applyNumberFormat="1" applyFont="1" applyBorder="1" applyAlignment="1">
      <alignment vertical="top"/>
    </xf>
    <xf numFmtId="1" fontId="42" fillId="0" borderId="10" xfId="0" applyNumberFormat="1" applyFont="1" applyBorder="1" applyAlignment="1">
      <alignment horizontal="left" vertical="top"/>
    </xf>
    <xf numFmtId="3" fontId="42" fillId="0" borderId="10" xfId="0" applyNumberFormat="1" applyFont="1" applyBorder="1" applyAlignment="1">
      <alignment horizontal="left" vertical="top"/>
    </xf>
    <xf numFmtId="0" fontId="42" fillId="0" borderId="10" xfId="0" applyFont="1" applyBorder="1" applyAlignment="1">
      <alignment wrapText="1"/>
    </xf>
    <xf numFmtId="0" fontId="41" fillId="0" borderId="10" xfId="0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horizontal="left" vertical="center" wrapText="1"/>
    </xf>
    <xf numFmtId="0" fontId="42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left" vertical="center" wrapText="1"/>
    </xf>
    <xf numFmtId="166" fontId="41" fillId="0" borderId="10" xfId="0" applyNumberFormat="1" applyFont="1" applyFill="1" applyBorder="1"/>
    <xf numFmtId="0" fontId="47" fillId="0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justify" vertical="center" wrapText="1"/>
    </xf>
    <xf numFmtId="0" fontId="47" fillId="0" borderId="10" xfId="0" applyFont="1" applyFill="1" applyBorder="1" applyAlignment="1">
      <alignment horizontal="justify" vertical="center" wrapText="1"/>
    </xf>
    <xf numFmtId="49" fontId="42" fillId="26" borderId="10" xfId="0" applyNumberFormat="1" applyFont="1" applyFill="1" applyBorder="1" applyAlignment="1">
      <alignment horizontal="center" wrapText="1"/>
    </xf>
    <xf numFmtId="49" fontId="42" fillId="26" borderId="10" xfId="0" applyNumberFormat="1" applyFont="1" applyFill="1" applyBorder="1" applyAlignment="1">
      <alignment horizontal="left" wrapText="1"/>
    </xf>
    <xf numFmtId="166" fontId="42" fillId="0" borderId="10" xfId="0" applyNumberFormat="1" applyFont="1" applyFill="1" applyBorder="1"/>
    <xf numFmtId="0" fontId="42" fillId="0" borderId="10" xfId="38" applyFont="1" applyBorder="1" applyAlignment="1">
      <alignment horizontal="center" vertical="center"/>
    </xf>
    <xf numFmtId="0" fontId="42" fillId="26" borderId="10" xfId="38" applyFont="1" applyFill="1" applyBorder="1" applyAlignment="1">
      <alignment horizontal="left" vertical="center" wrapText="1"/>
    </xf>
    <xf numFmtId="49" fontId="42" fillId="0" borderId="10" xfId="0" applyNumberFormat="1" applyFont="1" applyBorder="1" applyAlignment="1">
      <alignment horizontal="center"/>
    </xf>
    <xf numFmtId="0" fontId="48" fillId="0" borderId="10" xfId="0" applyFont="1" applyFill="1" applyBorder="1" applyAlignment="1">
      <alignment horizontal="center" vertical="center" wrapText="1"/>
    </xf>
    <xf numFmtId="167" fontId="41" fillId="27" borderId="10" xfId="0" applyNumberFormat="1" applyFont="1" applyFill="1" applyBorder="1"/>
    <xf numFmtId="167" fontId="41" fillId="0" borderId="10" xfId="0" applyNumberFormat="1" applyFont="1" applyFill="1" applyBorder="1"/>
    <xf numFmtId="0" fontId="42" fillId="0" borderId="10" xfId="0" applyFont="1" applyFill="1" applyBorder="1" applyAlignment="1">
      <alignment horizontal="center" vertical="top"/>
    </xf>
    <xf numFmtId="0" fontId="42" fillId="0" borderId="10" xfId="0" applyFont="1" applyFill="1" applyBorder="1"/>
    <xf numFmtId="0" fontId="42" fillId="0" borderId="10" xfId="0" applyFont="1" applyBorder="1" applyAlignment="1">
      <alignment horizontal="left" vertical="center" wrapText="1"/>
    </xf>
    <xf numFmtId="0" fontId="42" fillId="0" borderId="0" xfId="0" applyFont="1" applyBorder="1"/>
    <xf numFmtId="0" fontId="41" fillId="0" borderId="10" xfId="0" applyFont="1" applyBorder="1" applyAlignment="1">
      <alignment horizontal="center"/>
    </xf>
    <xf numFmtId="0" fontId="41" fillId="0" borderId="0" xfId="0" applyFont="1" applyBorder="1" applyAlignment="1">
      <alignment horizont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top"/>
    </xf>
    <xf numFmtId="4" fontId="41" fillId="0" borderId="10" xfId="0" applyNumberFormat="1" applyFont="1" applyBorder="1"/>
    <xf numFmtId="166" fontId="41" fillId="0" borderId="10" xfId="0" applyNumberFormat="1" applyFont="1" applyBorder="1"/>
    <xf numFmtId="0" fontId="41" fillId="0" borderId="10" xfId="0" applyFont="1" applyBorder="1"/>
    <xf numFmtId="49" fontId="3" fillId="26" borderId="0" xfId="0" applyNumberFormat="1" applyFont="1" applyFill="1" applyAlignment="1">
      <alignment horizontal="right" vertical="top" wrapText="1"/>
    </xf>
    <xf numFmtId="49" fontId="3" fillId="26" borderId="0" xfId="0" applyNumberFormat="1" applyFont="1" applyFill="1" applyAlignment="1">
      <alignment vertical="top" wrapText="1"/>
    </xf>
    <xf numFmtId="166" fontId="41" fillId="28" borderId="10" xfId="0" applyNumberFormat="1" applyFont="1" applyFill="1" applyBorder="1"/>
    <xf numFmtId="0" fontId="41" fillId="32" borderId="10" xfId="0" applyFont="1" applyFill="1" applyBorder="1"/>
    <xf numFmtId="0" fontId="41" fillId="32" borderId="10" xfId="0" applyFont="1" applyFill="1" applyBorder="1" applyAlignment="1">
      <alignment horizontal="center" vertical="center"/>
    </xf>
    <xf numFmtId="0" fontId="48" fillId="32" borderId="10" xfId="0" applyFont="1" applyFill="1" applyBorder="1" applyAlignment="1">
      <alignment horizontal="left" wrapText="1"/>
    </xf>
    <xf numFmtId="0" fontId="6" fillId="0" borderId="10" xfId="41" applyFont="1" applyBorder="1" applyAlignment="1">
      <alignment vertical="center"/>
    </xf>
    <xf numFmtId="0" fontId="6" fillId="0" borderId="10" xfId="41" applyFont="1" applyBorder="1" applyAlignment="1"/>
    <xf numFmtId="0" fontId="16" fillId="0" borderId="10" xfId="41" applyFont="1" applyBorder="1"/>
    <xf numFmtId="49" fontId="0" fillId="33" borderId="10" xfId="0" applyNumberFormat="1" applyFont="1" applyFill="1" applyBorder="1" applyAlignment="1">
      <alignment horizontal="center" wrapText="1"/>
    </xf>
    <xf numFmtId="49" fontId="0" fillId="33" borderId="10" xfId="0" applyNumberFormat="1" applyFont="1" applyFill="1" applyBorder="1" applyAlignment="1">
      <alignment horizontal="left" wrapText="1"/>
    </xf>
    <xf numFmtId="0" fontId="16" fillId="0" borderId="10" xfId="41" applyFont="1" applyBorder="1" applyAlignment="1">
      <alignment horizontal="center"/>
    </xf>
    <xf numFmtId="49" fontId="3" fillId="33" borderId="20" xfId="0" applyNumberFormat="1" applyFont="1" applyFill="1" applyBorder="1" applyAlignment="1">
      <alignment horizontal="left" wrapText="1"/>
    </xf>
    <xf numFmtId="49" fontId="10" fillId="33" borderId="20" xfId="0" applyNumberFormat="1" applyFont="1" applyFill="1" applyBorder="1" applyAlignment="1">
      <alignment horizontal="left" wrapText="1"/>
    </xf>
    <xf numFmtId="49" fontId="45" fillId="0" borderId="0" xfId="41" applyNumberFormat="1" applyAlignment="1">
      <alignment horizontal="center" vertical="top" wrapText="1"/>
    </xf>
    <xf numFmtId="0" fontId="18" fillId="0" borderId="10" xfId="41" applyFont="1" applyBorder="1" applyAlignment="1">
      <alignment horizontal="center"/>
    </xf>
    <xf numFmtId="0" fontId="18" fillId="0" borderId="10" xfId="41" applyFont="1" applyBorder="1" applyAlignment="1"/>
    <xf numFmtId="0" fontId="16" fillId="0" borderId="0" xfId="41" applyFont="1" applyBorder="1"/>
    <xf numFmtId="0" fontId="46" fillId="0" borderId="10" xfId="0" applyFont="1" applyBorder="1" applyAlignment="1">
      <alignment horizontal="center" vertical="top"/>
    </xf>
    <xf numFmtId="0" fontId="46" fillId="0" borderId="10" xfId="0" applyFont="1" applyBorder="1" applyAlignment="1">
      <alignment horizontal="justify" wrapText="1"/>
    </xf>
    <xf numFmtId="166" fontId="49" fillId="0" borderId="10" xfId="0" applyNumberFormat="1" applyFont="1" applyBorder="1" applyAlignment="1">
      <alignment horizontal="center" wrapText="1"/>
    </xf>
    <xf numFmtId="0" fontId="50" fillId="0" borderId="10" xfId="0" applyFont="1" applyBorder="1" applyAlignment="1">
      <alignment horizontal="center" vertical="top"/>
    </xf>
    <xf numFmtId="0" fontId="50" fillId="0" borderId="10" xfId="0" applyFont="1" applyBorder="1" applyAlignment="1">
      <alignment horizontal="justify" vertical="justify" wrapText="1"/>
    </xf>
    <xf numFmtId="166" fontId="50" fillId="0" borderId="10" xfId="0" applyNumberFormat="1" applyFont="1" applyBorder="1" applyAlignment="1">
      <alignment horizontal="center" wrapText="1"/>
    </xf>
    <xf numFmtId="0" fontId="14" fillId="0" borderId="10" xfId="0" applyFont="1" applyBorder="1" applyAlignment="1">
      <alignment vertical="top" wrapText="1"/>
    </xf>
    <xf numFmtId="0" fontId="14" fillId="0" borderId="14" xfId="0" applyFont="1" applyBorder="1" applyAlignment="1">
      <alignment vertical="top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top" wrapText="1"/>
    </xf>
    <xf numFmtId="49" fontId="20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49" fontId="0" fillId="0" borderId="0" xfId="0" applyNumberFormat="1" applyBorder="1"/>
    <xf numFmtId="0" fontId="20" fillId="0" borderId="0" xfId="0" applyFont="1" applyAlignment="1">
      <alignment vertical="top" wrapText="1"/>
    </xf>
    <xf numFmtId="0" fontId="18" fillId="0" borderId="10" xfId="0" applyFont="1" applyBorder="1" applyAlignment="1">
      <alignment vertical="top" wrapText="1"/>
    </xf>
    <xf numFmtId="49" fontId="18" fillId="0" borderId="10" xfId="0" applyNumberFormat="1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/>
    </xf>
    <xf numFmtId="1" fontId="51" fillId="0" borderId="10" xfId="0" applyNumberFormat="1" applyFont="1" applyBorder="1" applyAlignment="1">
      <alignment horizontal="center"/>
    </xf>
    <xf numFmtId="0" fontId="52" fillId="0" borderId="10" xfId="0" applyFont="1" applyBorder="1" applyAlignment="1">
      <alignment vertical="top" wrapText="1"/>
    </xf>
    <xf numFmtId="49" fontId="52" fillId="0" borderId="10" xfId="0" applyNumberFormat="1" applyFont="1" applyBorder="1" applyAlignment="1">
      <alignment horizontal="center" vertical="center" wrapText="1"/>
    </xf>
    <xf numFmtId="167" fontId="53" fillId="0" borderId="10" xfId="49" applyNumberFormat="1" applyFont="1" applyBorder="1" applyAlignment="1" applyProtection="1">
      <alignment horizontal="center" vertical="center" wrapText="1"/>
    </xf>
    <xf numFmtId="167" fontId="0" fillId="0" borderId="0" xfId="0" applyNumberFormat="1"/>
    <xf numFmtId="0" fontId="52" fillId="29" borderId="10" xfId="0" applyFont="1" applyFill="1" applyBorder="1" applyAlignment="1">
      <alignment vertical="top" wrapText="1"/>
    </xf>
    <xf numFmtId="49" fontId="52" fillId="29" borderId="10" xfId="0" applyNumberFormat="1" applyFont="1" applyFill="1" applyBorder="1" applyAlignment="1">
      <alignment horizontal="center" vertical="center" wrapText="1"/>
    </xf>
    <xf numFmtId="167" fontId="52" fillId="32" borderId="10" xfId="49" applyNumberFormat="1" applyFont="1" applyFill="1" applyBorder="1" applyAlignment="1" applyProtection="1">
      <alignment horizontal="center" vertical="center" wrapText="1"/>
    </xf>
    <xf numFmtId="0" fontId="52" fillId="26" borderId="10" xfId="0" applyFont="1" applyFill="1" applyBorder="1" applyAlignment="1">
      <alignment vertical="top" wrapText="1"/>
    </xf>
    <xf numFmtId="49" fontId="52" fillId="26" borderId="10" xfId="0" applyNumberFormat="1" applyFont="1" applyFill="1" applyBorder="1" applyAlignment="1">
      <alignment horizontal="center" vertical="center" wrapText="1"/>
    </xf>
    <xf numFmtId="167" fontId="52" fillId="26" borderId="10" xfId="49" applyNumberFormat="1" applyFont="1" applyFill="1" applyBorder="1" applyAlignment="1" applyProtection="1">
      <alignment horizontal="center" vertical="center" wrapText="1"/>
    </xf>
    <xf numFmtId="0" fontId="52" fillId="26" borderId="10" xfId="0" applyFont="1" applyFill="1" applyBorder="1" applyAlignment="1">
      <alignment horizontal="left" vertical="center" wrapText="1"/>
    </xf>
    <xf numFmtId="0" fontId="55" fillId="26" borderId="10" xfId="0" applyFont="1" applyFill="1" applyBorder="1" applyAlignment="1">
      <alignment horizontal="left" vertical="center" wrapText="1"/>
    </xf>
    <xf numFmtId="0" fontId="52" fillId="33" borderId="10" xfId="0" applyFont="1" applyFill="1" applyBorder="1" applyAlignment="1">
      <alignment horizontal="left" vertical="top" wrapText="1"/>
    </xf>
    <xf numFmtId="167" fontId="52" fillId="0" borderId="10" xfId="49" applyNumberFormat="1" applyFont="1" applyFill="1" applyBorder="1" applyAlignment="1" applyProtection="1">
      <alignment horizontal="center" vertical="center" wrapText="1"/>
    </xf>
    <xf numFmtId="0" fontId="52" fillId="0" borderId="10" xfId="0" applyFont="1" applyFill="1" applyBorder="1" applyAlignment="1">
      <alignment wrapText="1"/>
    </xf>
    <xf numFmtId="49" fontId="52" fillId="0" borderId="10" xfId="0" applyNumberFormat="1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left" wrapText="1"/>
    </xf>
    <xf numFmtId="0" fontId="6" fillId="32" borderId="0" xfId="0" applyFont="1" applyFill="1" applyAlignment="1">
      <alignment wrapText="1"/>
    </xf>
    <xf numFmtId="49" fontId="54" fillId="30" borderId="10" xfId="0" applyNumberFormat="1" applyFont="1" applyFill="1" applyBorder="1" applyAlignment="1">
      <alignment horizontal="center" vertical="center" wrapText="1"/>
    </xf>
    <xf numFmtId="167" fontId="54" fillId="30" borderId="10" xfId="0" applyNumberFormat="1" applyFont="1" applyFill="1" applyBorder="1" applyAlignment="1">
      <alignment horizontal="center"/>
    </xf>
    <xf numFmtId="0" fontId="56" fillId="0" borderId="10" xfId="0" applyFont="1" applyFill="1" applyBorder="1" applyAlignment="1">
      <alignment horizontal="left" vertical="center" wrapText="1"/>
    </xf>
    <xf numFmtId="167" fontId="52" fillId="0" borderId="10" xfId="0" applyNumberFormat="1" applyFont="1" applyBorder="1" applyAlignment="1">
      <alignment horizontal="center"/>
    </xf>
    <xf numFmtId="0" fontId="18" fillId="32" borderId="10" xfId="0" applyFont="1" applyFill="1" applyBorder="1" applyAlignment="1">
      <alignment horizontal="left" wrapText="1"/>
    </xf>
    <xf numFmtId="49" fontId="54" fillId="32" borderId="10" xfId="0" applyNumberFormat="1" applyFont="1" applyFill="1" applyBorder="1" applyAlignment="1">
      <alignment horizontal="center" vertical="center" wrapText="1"/>
    </xf>
    <xf numFmtId="0" fontId="54" fillId="32" borderId="10" xfId="0" applyFont="1" applyFill="1" applyBorder="1" applyAlignment="1">
      <alignment horizontal="center" vertical="center" wrapText="1"/>
    </xf>
    <xf numFmtId="167" fontId="54" fillId="32" borderId="10" xfId="51" applyNumberFormat="1" applyFont="1" applyFill="1" applyBorder="1" applyAlignment="1" applyProtection="1">
      <alignment horizontal="center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center" vertical="center" wrapText="1"/>
    </xf>
    <xf numFmtId="167" fontId="52" fillId="0" borderId="10" xfId="51" applyNumberFormat="1" applyFont="1" applyFill="1" applyBorder="1" applyAlignment="1" applyProtection="1">
      <alignment horizontal="center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4" fillId="32" borderId="10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wrapText="1"/>
    </xf>
    <xf numFmtId="167" fontId="52" fillId="0" borderId="10" xfId="51" applyNumberFormat="1" applyFont="1" applyFill="1" applyBorder="1" applyAlignment="1" applyProtection="1">
      <alignment horizontal="center" vertical="center" wrapText="1"/>
      <protection locked="0"/>
    </xf>
    <xf numFmtId="0" fontId="57" fillId="0" borderId="10" xfId="0" applyFont="1" applyFill="1" applyBorder="1" applyAlignment="1">
      <alignment horizontal="left" wrapText="1"/>
    </xf>
    <xf numFmtId="0" fontId="58" fillId="32" borderId="10" xfId="0" applyFont="1" applyFill="1" applyBorder="1" applyAlignment="1">
      <alignment horizontal="left" wrapText="1"/>
    </xf>
    <xf numFmtId="2" fontId="54" fillId="32" borderId="10" xfId="51" applyNumberFormat="1" applyFont="1" applyFill="1" applyBorder="1" applyAlignment="1" applyProtection="1">
      <alignment horizontal="center" vertical="center" wrapText="1"/>
    </xf>
    <xf numFmtId="167" fontId="54" fillId="32" borderId="10" xfId="0" applyNumberFormat="1" applyFont="1" applyFill="1" applyBorder="1" applyAlignment="1">
      <alignment horizontal="center"/>
    </xf>
    <xf numFmtId="0" fontId="57" fillId="26" borderId="10" xfId="0" applyFont="1" applyFill="1" applyBorder="1" applyAlignment="1">
      <alignment horizontal="left" wrapText="1"/>
    </xf>
    <xf numFmtId="0" fontId="52" fillId="26" borderId="10" xfId="0" applyFont="1" applyFill="1" applyBorder="1" applyAlignment="1">
      <alignment horizontal="center" vertical="center" wrapText="1"/>
    </xf>
    <xf numFmtId="2" fontId="52" fillId="26" borderId="10" xfId="51" applyNumberFormat="1" applyFont="1" applyFill="1" applyBorder="1" applyAlignment="1" applyProtection="1">
      <alignment horizontal="center" vertical="center" wrapText="1"/>
    </xf>
    <xf numFmtId="167" fontId="52" fillId="26" borderId="10" xfId="0" applyNumberFormat="1" applyFont="1" applyFill="1" applyBorder="1" applyAlignment="1">
      <alignment horizontal="center"/>
    </xf>
    <xf numFmtId="0" fontId="0" fillId="26" borderId="0" xfId="0" applyFill="1"/>
    <xf numFmtId="0" fontId="59" fillId="32" borderId="10" xfId="0" applyFont="1" applyFill="1" applyBorder="1" applyAlignment="1">
      <alignment horizontal="left" vertical="center" wrapText="1"/>
    </xf>
    <xf numFmtId="167" fontId="52" fillId="0" borderId="10" xfId="49" applyNumberFormat="1" applyFont="1" applyFill="1" applyBorder="1" applyAlignment="1" applyProtection="1">
      <alignment horizontal="center" vertical="center" wrapText="1"/>
      <protection locked="0"/>
    </xf>
    <xf numFmtId="0" fontId="59" fillId="30" borderId="10" xfId="0" applyFont="1" applyFill="1" applyBorder="1" applyAlignment="1">
      <alignment vertical="center" wrapText="1"/>
    </xf>
    <xf numFmtId="0" fontId="54" fillId="30" borderId="10" xfId="0" applyFont="1" applyFill="1" applyBorder="1" applyAlignment="1">
      <alignment horizontal="center" vertical="center" wrapText="1"/>
    </xf>
    <xf numFmtId="0" fontId="59" fillId="30" borderId="10" xfId="0" applyFont="1" applyFill="1" applyBorder="1" applyAlignment="1">
      <alignment horizontal="center" vertical="center" wrapText="1"/>
    </xf>
    <xf numFmtId="49" fontId="59" fillId="30" borderId="10" xfId="0" applyNumberFormat="1" applyFont="1" applyFill="1" applyBorder="1" applyAlignment="1">
      <alignment horizontal="center" vertical="center" wrapText="1"/>
    </xf>
    <xf numFmtId="167" fontId="54" fillId="30" borderId="10" xfId="51" applyNumberFormat="1" applyFont="1" applyFill="1" applyBorder="1" applyAlignment="1" applyProtection="1">
      <alignment horizontal="center" vertical="center" wrapText="1"/>
    </xf>
    <xf numFmtId="0" fontId="55" fillId="0" borderId="10" xfId="0" applyFont="1" applyBorder="1" applyAlignment="1">
      <alignment vertical="center" wrapText="1"/>
    </xf>
    <xf numFmtId="0" fontId="55" fillId="0" borderId="10" xfId="0" applyFont="1" applyBorder="1" applyAlignment="1">
      <alignment horizontal="center" vertical="center" wrapText="1"/>
    </xf>
    <xf numFmtId="49" fontId="55" fillId="0" borderId="10" xfId="0" applyNumberFormat="1" applyFont="1" applyBorder="1" applyAlignment="1">
      <alignment horizontal="center" vertical="center" wrapText="1"/>
    </xf>
    <xf numFmtId="0" fontId="54" fillId="30" borderId="10" xfId="0" applyFont="1" applyFill="1" applyBorder="1" applyAlignment="1">
      <alignment horizontal="left" vertical="top" wrapText="1"/>
    </xf>
    <xf numFmtId="0" fontId="52" fillId="32" borderId="10" xfId="0" applyFont="1" applyFill="1" applyBorder="1" applyAlignment="1">
      <alignment horizontal="left" vertical="top" wrapText="1"/>
    </xf>
    <xf numFmtId="0" fontId="60" fillId="30" borderId="10" xfId="0" applyFont="1" applyFill="1" applyBorder="1" applyAlignment="1">
      <alignment vertical="top" wrapText="1"/>
    </xf>
    <xf numFmtId="49" fontId="52" fillId="30" borderId="10" xfId="0" applyNumberFormat="1" applyFont="1" applyFill="1" applyBorder="1" applyAlignment="1">
      <alignment horizontal="center" vertical="center" wrapText="1"/>
    </xf>
    <xf numFmtId="167" fontId="52" fillId="30" borderId="10" xfId="49" applyNumberFormat="1" applyFont="1" applyFill="1" applyBorder="1" applyAlignment="1" applyProtection="1">
      <alignment horizontal="center" vertical="center" wrapText="1"/>
    </xf>
    <xf numFmtId="0" fontId="60" fillId="0" borderId="10" xfId="0" applyFont="1" applyBorder="1" applyAlignment="1">
      <alignment vertical="top" wrapText="1"/>
    </xf>
    <xf numFmtId="167" fontId="52" fillId="0" borderId="10" xfId="49" applyNumberFormat="1" applyFont="1" applyBorder="1" applyAlignment="1" applyProtection="1">
      <alignment horizontal="center" vertical="center" wrapText="1"/>
    </xf>
    <xf numFmtId="167" fontId="52" fillId="0" borderId="10" xfId="49" applyNumberFormat="1" applyFont="1" applyBorder="1" applyAlignment="1" applyProtection="1">
      <alignment horizontal="center" vertical="center" wrapText="1"/>
      <protection locked="0"/>
    </xf>
    <xf numFmtId="0" fontId="54" fillId="34" borderId="10" xfId="0" applyFont="1" applyFill="1" applyBorder="1" applyAlignment="1">
      <alignment horizontal="left" vertical="top" wrapText="1"/>
    </xf>
    <xf numFmtId="49" fontId="54" fillId="34" borderId="10" xfId="0" applyNumberFormat="1" applyFont="1" applyFill="1" applyBorder="1" applyAlignment="1">
      <alignment horizontal="center" vertical="center" wrapText="1"/>
    </xf>
    <xf numFmtId="167" fontId="54" fillId="34" borderId="10" xfId="49" applyNumberFormat="1" applyFont="1" applyFill="1" applyBorder="1" applyAlignment="1" applyProtection="1">
      <alignment horizontal="center" vertical="center" wrapText="1"/>
    </xf>
    <xf numFmtId="0" fontId="55" fillId="34" borderId="10" xfId="0" applyFont="1" applyFill="1" applyBorder="1" applyAlignment="1">
      <alignment horizontal="left" wrapText="1"/>
    </xf>
    <xf numFmtId="49" fontId="52" fillId="34" borderId="10" xfId="0" applyNumberFormat="1" applyFont="1" applyFill="1" applyBorder="1" applyAlignment="1">
      <alignment horizontal="center" vertical="center" wrapText="1"/>
    </xf>
    <xf numFmtId="167" fontId="52" fillId="34" borderId="10" xfId="49" applyNumberFormat="1" applyFont="1" applyFill="1" applyBorder="1" applyAlignment="1" applyProtection="1">
      <alignment horizontal="center" vertical="center" wrapText="1"/>
      <protection locked="0"/>
    </xf>
    <xf numFmtId="0" fontId="54" fillId="33" borderId="10" xfId="0" applyFont="1" applyFill="1" applyBorder="1" applyAlignment="1">
      <alignment vertical="top" wrapText="1"/>
    </xf>
    <xf numFmtId="49" fontId="54" fillId="33" borderId="10" xfId="0" applyNumberFormat="1" applyFont="1" applyFill="1" applyBorder="1" applyAlignment="1">
      <alignment horizontal="center" vertical="center" wrapText="1"/>
    </xf>
    <xf numFmtId="167" fontId="54" fillId="33" borderId="10" xfId="49" applyNumberFormat="1" applyFont="1" applyFill="1" applyBorder="1" applyAlignment="1" applyProtection="1">
      <alignment horizontal="center" vertical="center" wrapText="1"/>
    </xf>
    <xf numFmtId="49" fontId="54" fillId="0" borderId="10" xfId="0" applyNumberFormat="1" applyFont="1" applyBorder="1" applyAlignment="1">
      <alignment horizontal="center" vertical="center" wrapText="1"/>
    </xf>
    <xf numFmtId="167" fontId="54" fillId="34" borderId="10" xfId="49" applyNumberFormat="1" applyFont="1" applyFill="1" applyBorder="1" applyAlignment="1" applyProtection="1">
      <alignment horizontal="center" vertical="center" wrapText="1"/>
      <protection locked="0"/>
    </xf>
    <xf numFmtId="0" fontId="54" fillId="0" borderId="10" xfId="0" applyFont="1" applyFill="1" applyBorder="1" applyAlignment="1">
      <alignment vertical="top" wrapText="1"/>
    </xf>
    <xf numFmtId="0" fontId="0" fillId="0" borderId="0" xfId="0" applyFill="1"/>
    <xf numFmtId="167" fontId="54" fillId="34" borderId="10" xfId="51" applyNumberFormat="1" applyFont="1" applyFill="1" applyBorder="1" applyAlignment="1" applyProtection="1">
      <alignment horizontal="center" vertical="center" wrapText="1"/>
    </xf>
    <xf numFmtId="0" fontId="52" fillId="0" borderId="10" xfId="0" applyFont="1" applyFill="1" applyBorder="1" applyAlignment="1">
      <alignment horizontal="left" vertical="top" wrapText="1"/>
    </xf>
    <xf numFmtId="0" fontId="54" fillId="0" borderId="10" xfId="0" applyFont="1" applyFill="1" applyBorder="1" applyAlignment="1">
      <alignment horizontal="left" wrapText="1"/>
    </xf>
    <xf numFmtId="0" fontId="55" fillId="0" borderId="10" xfId="0" applyFont="1" applyFill="1" applyBorder="1" applyAlignment="1">
      <alignment vertical="center" wrapText="1"/>
    </xf>
    <xf numFmtId="0" fontId="72" fillId="35" borderId="11" xfId="0" applyFont="1" applyFill="1" applyBorder="1" applyAlignment="1">
      <alignment vertical="center" wrapText="1"/>
    </xf>
    <xf numFmtId="0" fontId="72" fillId="0" borderId="10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73" fillId="35" borderId="11" xfId="0" applyFont="1" applyFill="1" applyBorder="1" applyAlignment="1">
      <alignment vertical="center" wrapText="1"/>
    </xf>
    <xf numFmtId="0" fontId="73" fillId="0" borderId="10" xfId="0" applyFont="1" applyBorder="1" applyAlignment="1">
      <alignment horizontal="center" vertical="center" wrapText="1"/>
    </xf>
    <xf numFmtId="49" fontId="52" fillId="0" borderId="10" xfId="0" applyNumberFormat="1" applyFont="1" applyFill="1" applyBorder="1" applyAlignment="1">
      <alignment horizontal="center" wrapText="1"/>
    </xf>
    <xf numFmtId="0" fontId="73" fillId="0" borderId="11" xfId="0" applyFont="1" applyBorder="1" applyAlignment="1">
      <alignment vertical="center" wrapText="1"/>
    </xf>
    <xf numFmtId="0" fontId="73" fillId="35" borderId="10" xfId="0" applyFont="1" applyFill="1" applyBorder="1" applyAlignment="1">
      <alignment horizontal="center" vertical="center" wrapText="1"/>
    </xf>
    <xf numFmtId="0" fontId="59" fillId="31" borderId="10" xfId="0" applyFont="1" applyFill="1" applyBorder="1" applyAlignment="1">
      <alignment vertical="center" wrapText="1"/>
    </xf>
    <xf numFmtId="49" fontId="54" fillId="31" borderId="10" xfId="0" applyNumberFormat="1" applyFont="1" applyFill="1" applyBorder="1" applyAlignment="1">
      <alignment horizontal="center" vertical="center" wrapText="1"/>
    </xf>
    <xf numFmtId="2" fontId="54" fillId="31" borderId="10" xfId="51" applyNumberFormat="1" applyFont="1" applyFill="1" applyBorder="1" applyAlignment="1" applyProtection="1">
      <alignment horizontal="center" vertical="center" wrapText="1"/>
      <protection locked="0"/>
    </xf>
    <xf numFmtId="168" fontId="54" fillId="31" borderId="10" xfId="51" applyNumberFormat="1" applyFont="1" applyFill="1" applyBorder="1" applyAlignment="1" applyProtection="1">
      <alignment horizontal="center" vertical="center" wrapText="1"/>
      <protection locked="0"/>
    </xf>
    <xf numFmtId="168" fontId="54" fillId="30" borderId="10" xfId="51" applyNumberFormat="1" applyFont="1" applyFill="1" applyBorder="1" applyAlignment="1" applyProtection="1">
      <alignment horizontal="center" vertical="center" wrapText="1"/>
      <protection locked="0"/>
    </xf>
    <xf numFmtId="2" fontId="62" fillId="0" borderId="0" xfId="0" applyNumberFormat="1" applyFont="1" applyBorder="1" applyAlignment="1">
      <alignment horizontal="center" wrapText="1"/>
    </xf>
    <xf numFmtId="2" fontId="52" fillId="0" borderId="10" xfId="51" applyNumberFormat="1" applyFont="1" applyFill="1" applyBorder="1" applyAlignment="1" applyProtection="1">
      <alignment horizontal="center" vertical="center" wrapText="1"/>
      <protection locked="0"/>
    </xf>
    <xf numFmtId="168" fontId="52" fillId="0" borderId="10" xfId="0" applyNumberFormat="1" applyFont="1" applyBorder="1" applyAlignment="1">
      <alignment horizontal="center"/>
    </xf>
    <xf numFmtId="1" fontId="52" fillId="0" borderId="10" xfId="5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4" fillId="0" borderId="0" xfId="0" applyFont="1" applyAlignment="1">
      <alignment horizontal="right" vertical="top" wrapText="1"/>
    </xf>
    <xf numFmtId="49" fontId="63" fillId="0" borderId="0" xfId="0" applyNumberFormat="1" applyFont="1" applyAlignment="1">
      <alignment horizontal="center" vertical="center" wrapText="1"/>
    </xf>
    <xf numFmtId="49" fontId="64" fillId="0" borderId="0" xfId="0" applyNumberFormat="1" applyFont="1" applyAlignment="1">
      <alignment horizontal="center" vertical="center" wrapText="1"/>
    </xf>
    <xf numFmtId="2" fontId="65" fillId="0" borderId="0" xfId="0" applyNumberFormat="1" applyFont="1" applyAlignment="1">
      <alignment horizontal="center" vertical="center" wrapText="1"/>
    </xf>
    <xf numFmtId="2" fontId="65" fillId="0" borderId="0" xfId="0" applyNumberFormat="1" applyFont="1" applyBorder="1"/>
    <xf numFmtId="2" fontId="62" fillId="0" borderId="0" xfId="0" applyNumberFormat="1" applyFont="1" applyBorder="1"/>
    <xf numFmtId="2" fontId="0" fillId="0" borderId="0" xfId="0" applyNumberFormat="1" applyBorder="1"/>
    <xf numFmtId="0" fontId="66" fillId="0" borderId="0" xfId="0" applyFont="1" applyAlignment="1">
      <alignment wrapText="1"/>
    </xf>
    <xf numFmtId="49" fontId="67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Border="1"/>
    <xf numFmtId="0" fontId="56" fillId="0" borderId="10" xfId="0" applyFont="1" applyBorder="1" applyAlignment="1">
      <alignment horizontal="justify" vertical="center" wrapText="1"/>
    </xf>
    <xf numFmtId="0" fontId="42" fillId="0" borderId="0" xfId="0" applyFont="1" applyAlignment="1"/>
    <xf numFmtId="0" fontId="42" fillId="26" borderId="0" xfId="0" applyFont="1" applyFill="1" applyAlignment="1"/>
    <xf numFmtId="0" fontId="41" fillId="32" borderId="10" xfId="0" applyFont="1" applyFill="1" applyBorder="1" applyAlignment="1">
      <alignment vertical="top" wrapText="1"/>
    </xf>
    <xf numFmtId="0" fontId="41" fillId="0" borderId="10" xfId="0" applyFont="1" applyFill="1" applyBorder="1"/>
    <xf numFmtId="49" fontId="52" fillId="33" borderId="10" xfId="0" applyNumberFormat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top" wrapText="1"/>
    </xf>
    <xf numFmtId="0" fontId="52" fillId="29" borderId="10" xfId="0" applyFont="1" applyFill="1" applyBorder="1" applyAlignment="1">
      <alignment horizontal="center" vertical="top" wrapText="1"/>
    </xf>
    <xf numFmtId="167" fontId="68" fillId="0" borderId="16" xfId="0" applyNumberFormat="1" applyFont="1" applyBorder="1"/>
    <xf numFmtId="167" fontId="69" fillId="0" borderId="16" xfId="0" applyNumberFormat="1" applyFont="1" applyBorder="1"/>
    <xf numFmtId="167" fontId="47" fillId="0" borderId="10" xfId="0" applyNumberFormat="1" applyFont="1" applyBorder="1"/>
    <xf numFmtId="166" fontId="0" fillId="0" borderId="0" xfId="0" applyNumberFormat="1"/>
    <xf numFmtId="0" fontId="42" fillId="26" borderId="0" xfId="0" applyFont="1" applyFill="1" applyAlignment="1">
      <alignment horizontal="right"/>
    </xf>
    <xf numFmtId="0" fontId="41" fillId="0" borderId="0" xfId="0" applyFont="1" applyBorder="1" applyAlignment="1">
      <alignment horizontal="center" wrapText="1"/>
    </xf>
    <xf numFmtId="0" fontId="42" fillId="0" borderId="0" xfId="0" applyFont="1" applyAlignment="1">
      <alignment horizontal="right"/>
    </xf>
    <xf numFmtId="0" fontId="42" fillId="26" borderId="0" xfId="0" applyFont="1" applyFill="1" applyAlignment="1">
      <alignment horizontal="right"/>
    </xf>
    <xf numFmtId="0" fontId="14" fillId="0" borderId="10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  <xf numFmtId="0" fontId="14" fillId="0" borderId="10" xfId="0" applyFont="1" applyBorder="1" applyAlignment="1">
      <alignment vertical="top" wrapText="1"/>
    </xf>
    <xf numFmtId="0" fontId="14" fillId="0" borderId="14" xfId="0" applyFont="1" applyBorder="1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justify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41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49" fontId="0" fillId="0" borderId="0" xfId="0" applyNumberForma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49" fontId="18" fillId="0" borderId="11" xfId="0" applyNumberFormat="1" applyFont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49" fontId="18" fillId="0" borderId="16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17" fillId="0" borderId="10" xfId="41" applyFont="1" applyBorder="1" applyAlignment="1">
      <alignment horizontal="center"/>
    </xf>
    <xf numFmtId="0" fontId="17" fillId="0" borderId="0" xfId="41" applyFont="1" applyAlignment="1">
      <alignment horizontal="center" wrapText="1"/>
    </xf>
    <xf numFmtId="0" fontId="6" fillId="0" borderId="18" xfId="41" applyFont="1" applyBorder="1" applyAlignment="1">
      <alignment horizontal="center"/>
    </xf>
    <xf numFmtId="49" fontId="3" fillId="26" borderId="0" xfId="0" applyNumberFormat="1" applyFont="1" applyFill="1" applyAlignment="1">
      <alignment horizontal="center" vertical="top" wrapText="1"/>
    </xf>
    <xf numFmtId="0" fontId="15" fillId="0" borderId="0" xfId="41" applyFont="1" applyBorder="1" applyAlignment="1">
      <alignment horizontal="left" wrapText="1"/>
    </xf>
    <xf numFmtId="0" fontId="20" fillId="0" borderId="0" xfId="41" applyFont="1" applyBorder="1" applyAlignment="1">
      <alignment horizontal="center" wrapText="1"/>
    </xf>
    <xf numFmtId="0" fontId="17" fillId="0" borderId="18" xfId="41" applyFont="1" applyBorder="1" applyAlignment="1">
      <alignment horizontal="center" wrapText="1"/>
    </xf>
    <xf numFmtId="0" fontId="18" fillId="0" borderId="10" xfId="41" applyFont="1" applyBorder="1" applyAlignment="1">
      <alignment horizontal="center"/>
    </xf>
  </cellXfs>
  <cellStyles count="53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xl128" xfId="19"/>
    <cellStyle name="Акцент1" xfId="20" builtinId="29" customBuiltin="1"/>
    <cellStyle name="Акцент2" xfId="21" builtinId="33" customBuiltin="1"/>
    <cellStyle name="Акцент3" xfId="22" builtinId="37" customBuiltin="1"/>
    <cellStyle name="Акцент4" xfId="23" builtinId="41" customBuiltin="1"/>
    <cellStyle name="Акцент5" xfId="24" builtinId="45" customBuiltin="1"/>
    <cellStyle name="Акцент6" xfId="25" builtinId="49" customBuiltin="1"/>
    <cellStyle name="Ввод " xfId="26" builtinId="20" customBuiltin="1"/>
    <cellStyle name="Вывод" xfId="27" builtinId="21" customBuiltin="1"/>
    <cellStyle name="Вычисление" xfId="28" builtinId="22" customBuiltin="1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 3" xfId="37"/>
    <cellStyle name="Обычный_1" xfId="38"/>
    <cellStyle name="Обычный_прил 12" xfId="39"/>
    <cellStyle name="Обычный_прил 13" xfId="40"/>
    <cellStyle name="Обычный_Приложения.новые 2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Тысячи [0]_Лист1" xfId="47"/>
    <cellStyle name="Тысячи_Лист1" xfId="48"/>
    <cellStyle name="Финансовый 2" xfId="49"/>
    <cellStyle name="Финансовый 2 2" xfId="50"/>
    <cellStyle name="Финансовый 2 2 2" xfId="51"/>
    <cellStyle name="Хороший" xfId="52" builtinId="26" customBuiltin="1"/>
  </cellStyles>
  <dxfs count="166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74;&#1090;&#1080;&#1085;&#1072;/&#1052;&#1086;&#1080;%20&#1076;&#1086;&#1082;&#1091;&#1084;&#1077;&#1085;&#1090;&#1099;/&#1056;&#1045;&#1064;&#1045;&#1053;&#1048;&#1071;%202020-2021/&#1057;&#1045;&#1051;&#1054;/&#1052;&#1040;&#1056;&#1058;/&#1041;&#1086;&#1075;&#1076;&#1072;&#1085;&#1086;&#1074;&#1082;&#1072;/&#1055;&#1056;&#1048;&#1080;&#1083;%20%20&#1041;&#1086;&#1075;&#1076;&#1072;&#1085;&#1086;&#1074;&#1082;&#1072;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.1"/>
      <sheetName val="пр.2"/>
      <sheetName val="пр.3"/>
      <sheetName val="пр4"/>
      <sheetName val="пр5"/>
      <sheetName val="6"/>
    </sheetNames>
    <sheetDataSet>
      <sheetData sheetId="0">
        <row r="53">
          <cell r="C53">
            <v>483.1</v>
          </cell>
          <cell r="D53">
            <v>300</v>
          </cell>
          <cell r="E53">
            <v>357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7"/>
  <sheetViews>
    <sheetView topLeftCell="A4" zoomScaleSheetLayoutView="95" workbookViewId="0">
      <selection activeCell="B7" sqref="B7:E7"/>
    </sheetView>
  </sheetViews>
  <sheetFormatPr defaultRowHeight="12.75"/>
  <cols>
    <col min="1" max="1" width="23.7109375" customWidth="1"/>
    <col min="2" max="2" width="63" customWidth="1"/>
    <col min="3" max="3" width="12.140625" customWidth="1"/>
    <col min="4" max="4" width="11.85546875" customWidth="1"/>
    <col min="5" max="5" width="12.85546875" customWidth="1"/>
  </cols>
  <sheetData>
    <row r="2" spans="1:11" ht="15">
      <c r="A2" s="66"/>
      <c r="B2" s="271" t="s">
        <v>28</v>
      </c>
      <c r="C2" s="271"/>
      <c r="D2" s="271"/>
      <c r="E2" s="271"/>
    </row>
    <row r="3" spans="1:11" ht="15">
      <c r="A3" s="66"/>
      <c r="B3" s="271" t="s">
        <v>0</v>
      </c>
      <c r="C3" s="271"/>
      <c r="D3" s="271"/>
      <c r="E3" s="271"/>
    </row>
    <row r="4" spans="1:11" ht="15">
      <c r="A4" s="66"/>
      <c r="B4" s="271" t="s">
        <v>336</v>
      </c>
      <c r="C4" s="271"/>
      <c r="D4" s="271"/>
      <c r="E4" s="271"/>
    </row>
    <row r="5" spans="1:11" ht="15">
      <c r="A5" s="66"/>
      <c r="B5" s="271" t="s">
        <v>29</v>
      </c>
      <c r="C5" s="271"/>
      <c r="D5" s="271"/>
      <c r="E5" s="271"/>
    </row>
    <row r="6" spans="1:11" ht="15">
      <c r="A6" s="66"/>
      <c r="B6" s="271" t="s">
        <v>328</v>
      </c>
      <c r="C6" s="271"/>
      <c r="D6" s="271"/>
      <c r="E6" s="271"/>
    </row>
    <row r="7" spans="1:11" ht="15">
      <c r="A7" s="66"/>
      <c r="B7" s="272" t="s">
        <v>352</v>
      </c>
      <c r="C7" s="272"/>
      <c r="D7" s="272"/>
      <c r="E7" s="272"/>
    </row>
    <row r="8" spans="1:11" ht="29.25" customHeight="1">
      <c r="A8" s="98"/>
      <c r="B8" s="270" t="s">
        <v>337</v>
      </c>
      <c r="C8" s="270"/>
      <c r="D8" s="270"/>
      <c r="E8" s="270"/>
    </row>
    <row r="9" spans="1:11" ht="17.25" customHeight="1">
      <c r="A9" s="98"/>
      <c r="B9" s="100"/>
      <c r="C9" s="100"/>
      <c r="D9" s="100"/>
      <c r="E9" s="100"/>
    </row>
    <row r="10" spans="1:11" ht="14.25" customHeight="1">
      <c r="A10" s="67"/>
      <c r="B10" s="67"/>
      <c r="C10" s="27"/>
      <c r="D10" s="68"/>
      <c r="E10" s="68" t="s">
        <v>1</v>
      </c>
    </row>
    <row r="11" spans="1:11" ht="25.5" customHeight="1">
      <c r="A11" s="101" t="s">
        <v>2</v>
      </c>
      <c r="B11" s="99"/>
      <c r="C11" s="101">
        <v>2021</v>
      </c>
      <c r="D11" s="101">
        <v>2022</v>
      </c>
      <c r="E11" s="101">
        <v>2023</v>
      </c>
      <c r="F11" s="101">
        <v>2021</v>
      </c>
      <c r="G11" s="101">
        <v>2022</v>
      </c>
      <c r="H11" s="101">
        <v>2023</v>
      </c>
    </row>
    <row r="12" spans="1:11" ht="15">
      <c r="A12" s="69" t="s">
        <v>3</v>
      </c>
      <c r="B12" s="70" t="s">
        <v>4</v>
      </c>
      <c r="C12" s="104">
        <f t="shared" ref="C12:H12" si="0">C13+C30</f>
        <v>4077.0999999999995</v>
      </c>
      <c r="D12" s="104">
        <f t="shared" si="0"/>
        <v>3042</v>
      </c>
      <c r="E12" s="104">
        <f t="shared" si="0"/>
        <v>3130.9000000000005</v>
      </c>
      <c r="F12" s="104">
        <f t="shared" si="0"/>
        <v>3602.1</v>
      </c>
      <c r="G12" s="104">
        <f t="shared" si="0"/>
        <v>3042</v>
      </c>
      <c r="H12" s="104">
        <f t="shared" si="0"/>
        <v>3130.9000000000005</v>
      </c>
      <c r="I12" s="268">
        <f>C12-F12</f>
        <v>474.99999999999955</v>
      </c>
      <c r="J12" s="268">
        <f>D12-G12</f>
        <v>0</v>
      </c>
      <c r="K12" s="268">
        <f>E12-H12</f>
        <v>0</v>
      </c>
    </row>
    <row r="13" spans="1:11" ht="14.25">
      <c r="A13" s="102" t="s">
        <v>5</v>
      </c>
      <c r="B13" s="70" t="s">
        <v>6</v>
      </c>
      <c r="C13" s="103">
        <f t="shared" ref="C13:H13" si="1">C14+C19+C21+C25+C28</f>
        <v>2501.6999999999998</v>
      </c>
      <c r="D13" s="103">
        <f t="shared" si="1"/>
        <v>1539.4</v>
      </c>
      <c r="E13" s="103">
        <f t="shared" si="1"/>
        <v>1582.8000000000002</v>
      </c>
      <c r="F13" s="103">
        <f t="shared" si="1"/>
        <v>1496.1999999999998</v>
      </c>
      <c r="G13" s="103">
        <f t="shared" si="1"/>
        <v>1539.4</v>
      </c>
      <c r="H13" s="103">
        <f t="shared" si="1"/>
        <v>1582.8000000000002</v>
      </c>
      <c r="I13" s="268">
        <f t="shared" ref="I13:I47" si="2">C13-F13</f>
        <v>1005.5</v>
      </c>
      <c r="J13" s="268">
        <f t="shared" ref="J13:J47" si="3">D13-G13</f>
        <v>0</v>
      </c>
      <c r="K13" s="268">
        <f t="shared" ref="K13:K47" si="4">E13-H13</f>
        <v>0</v>
      </c>
    </row>
    <row r="14" spans="1:11" ht="14.25">
      <c r="A14" s="102" t="s">
        <v>7</v>
      </c>
      <c r="B14" s="70" t="s">
        <v>8</v>
      </c>
      <c r="C14" s="104">
        <f t="shared" ref="C14:H14" si="5">C15</f>
        <v>28.6</v>
      </c>
      <c r="D14" s="104">
        <f t="shared" si="5"/>
        <v>29.7</v>
      </c>
      <c r="E14" s="104">
        <f t="shared" si="5"/>
        <v>30.9</v>
      </c>
      <c r="F14" s="104">
        <f t="shared" si="5"/>
        <v>28.6</v>
      </c>
      <c r="G14" s="104">
        <f t="shared" si="5"/>
        <v>29.7</v>
      </c>
      <c r="H14" s="104">
        <f t="shared" si="5"/>
        <v>30.9</v>
      </c>
      <c r="I14" s="268">
        <f t="shared" si="2"/>
        <v>0</v>
      </c>
      <c r="J14" s="268">
        <f t="shared" si="3"/>
        <v>0</v>
      </c>
      <c r="K14" s="268">
        <f t="shared" si="4"/>
        <v>0</v>
      </c>
    </row>
    <row r="15" spans="1:11" ht="15">
      <c r="A15" s="74" t="s">
        <v>205</v>
      </c>
      <c r="B15" s="72" t="s">
        <v>197</v>
      </c>
      <c r="C15" s="73">
        <f t="shared" ref="C15:H15" si="6">SUM(C16:C18)</f>
        <v>28.6</v>
      </c>
      <c r="D15" s="73">
        <f t="shared" si="6"/>
        <v>29.7</v>
      </c>
      <c r="E15" s="73">
        <f t="shared" si="6"/>
        <v>30.9</v>
      </c>
      <c r="F15" s="73">
        <f t="shared" si="6"/>
        <v>28.6</v>
      </c>
      <c r="G15" s="73">
        <f t="shared" si="6"/>
        <v>29.7</v>
      </c>
      <c r="H15" s="73">
        <f t="shared" si="6"/>
        <v>30.9</v>
      </c>
      <c r="I15" s="268">
        <f t="shared" si="2"/>
        <v>0</v>
      </c>
      <c r="J15" s="268">
        <f t="shared" si="3"/>
        <v>0</v>
      </c>
      <c r="K15" s="268">
        <f t="shared" si="4"/>
        <v>0</v>
      </c>
    </row>
    <row r="16" spans="1:11" ht="75" customHeight="1">
      <c r="A16" s="71" t="s">
        <v>95</v>
      </c>
      <c r="B16" s="72" t="s">
        <v>194</v>
      </c>
      <c r="C16" s="67">
        <v>24.6</v>
      </c>
      <c r="D16" s="67">
        <v>25.2</v>
      </c>
      <c r="E16" s="67">
        <v>25.4</v>
      </c>
      <c r="F16" s="67">
        <v>24.6</v>
      </c>
      <c r="G16" s="67">
        <v>25.2</v>
      </c>
      <c r="H16" s="67">
        <v>25.4</v>
      </c>
      <c r="I16" s="268">
        <f t="shared" si="2"/>
        <v>0</v>
      </c>
      <c r="J16" s="268">
        <f t="shared" si="3"/>
        <v>0</v>
      </c>
      <c r="K16" s="268">
        <f t="shared" si="4"/>
        <v>0</v>
      </c>
    </row>
    <row r="17" spans="1:11" ht="107.25" customHeight="1">
      <c r="A17" s="71" t="s">
        <v>96</v>
      </c>
      <c r="B17" s="72" t="s">
        <v>94</v>
      </c>
      <c r="C17" s="67">
        <v>3</v>
      </c>
      <c r="D17" s="67">
        <v>3.5</v>
      </c>
      <c r="E17" s="67">
        <v>3.5</v>
      </c>
      <c r="F17" s="67">
        <v>3</v>
      </c>
      <c r="G17" s="67">
        <v>3.5</v>
      </c>
      <c r="H17" s="67">
        <v>3.5</v>
      </c>
      <c r="I17" s="268">
        <f t="shared" si="2"/>
        <v>0</v>
      </c>
      <c r="J17" s="268">
        <f t="shared" si="3"/>
        <v>0</v>
      </c>
      <c r="K17" s="268">
        <f t="shared" si="4"/>
        <v>0</v>
      </c>
    </row>
    <row r="18" spans="1:11" ht="46.5" customHeight="1">
      <c r="A18" s="75" t="s">
        <v>196</v>
      </c>
      <c r="B18" s="72" t="s">
        <v>195</v>
      </c>
      <c r="C18" s="67">
        <v>1</v>
      </c>
      <c r="D18" s="67">
        <v>1</v>
      </c>
      <c r="E18" s="67">
        <v>2</v>
      </c>
      <c r="F18" s="67">
        <v>1</v>
      </c>
      <c r="G18" s="67">
        <v>1</v>
      </c>
      <c r="H18" s="67">
        <v>2</v>
      </c>
      <c r="I18" s="268">
        <f t="shared" si="2"/>
        <v>0</v>
      </c>
      <c r="J18" s="268">
        <f t="shared" si="3"/>
        <v>0</v>
      </c>
      <c r="K18" s="268">
        <f t="shared" si="4"/>
        <v>0</v>
      </c>
    </row>
    <row r="19" spans="1:11" ht="14.25">
      <c r="A19" s="102" t="s">
        <v>9</v>
      </c>
      <c r="B19" s="70" t="s">
        <v>10</v>
      </c>
      <c r="C19" s="105">
        <f t="shared" ref="C19:H19" si="7">C20</f>
        <v>0</v>
      </c>
      <c r="D19" s="105">
        <f t="shared" si="7"/>
        <v>0</v>
      </c>
      <c r="E19" s="105">
        <f t="shared" si="7"/>
        <v>0</v>
      </c>
      <c r="F19" s="105">
        <f t="shared" si="7"/>
        <v>0</v>
      </c>
      <c r="G19" s="105">
        <f t="shared" si="7"/>
        <v>0</v>
      </c>
      <c r="H19" s="105">
        <f t="shared" si="7"/>
        <v>0</v>
      </c>
      <c r="I19" s="268">
        <f t="shared" si="2"/>
        <v>0</v>
      </c>
      <c r="J19" s="268">
        <f t="shared" si="3"/>
        <v>0</v>
      </c>
      <c r="K19" s="268">
        <f t="shared" si="4"/>
        <v>0</v>
      </c>
    </row>
    <row r="20" spans="1:11" ht="15">
      <c r="A20" s="71" t="s">
        <v>11</v>
      </c>
      <c r="B20" s="72" t="s">
        <v>12</v>
      </c>
      <c r="C20" s="67"/>
      <c r="D20" s="67"/>
      <c r="E20" s="67"/>
      <c r="F20" s="67"/>
      <c r="G20" s="67"/>
      <c r="H20" s="67"/>
      <c r="I20" s="268">
        <f t="shared" si="2"/>
        <v>0</v>
      </c>
      <c r="J20" s="268">
        <f t="shared" si="3"/>
        <v>0</v>
      </c>
      <c r="K20" s="268">
        <f t="shared" si="4"/>
        <v>0</v>
      </c>
    </row>
    <row r="21" spans="1:11" ht="14.25">
      <c r="A21" s="102" t="s">
        <v>13</v>
      </c>
      <c r="B21" s="70" t="s">
        <v>14</v>
      </c>
      <c r="C21" s="104">
        <f t="shared" ref="C21:H21" si="8">SUM(C22:C24)</f>
        <v>1464</v>
      </c>
      <c r="D21" s="104">
        <f t="shared" si="8"/>
        <v>1506</v>
      </c>
      <c r="E21" s="104">
        <f t="shared" si="8"/>
        <v>1548</v>
      </c>
      <c r="F21" s="104">
        <f t="shared" si="8"/>
        <v>1464</v>
      </c>
      <c r="G21" s="104">
        <f t="shared" si="8"/>
        <v>1506</v>
      </c>
      <c r="H21" s="104">
        <f t="shared" si="8"/>
        <v>1548</v>
      </c>
      <c r="I21" s="268">
        <f t="shared" si="2"/>
        <v>0</v>
      </c>
      <c r="J21" s="268">
        <f t="shared" si="3"/>
        <v>0</v>
      </c>
      <c r="K21" s="268">
        <f t="shared" si="4"/>
        <v>0</v>
      </c>
    </row>
    <row r="22" spans="1:11" ht="42.75" customHeight="1">
      <c r="A22" s="76" t="s">
        <v>206</v>
      </c>
      <c r="B22" s="72" t="s">
        <v>198</v>
      </c>
      <c r="C22" s="67">
        <v>69</v>
      </c>
      <c r="D22" s="67">
        <v>71</v>
      </c>
      <c r="E22" s="67">
        <v>72</v>
      </c>
      <c r="F22" s="67">
        <v>69</v>
      </c>
      <c r="G22" s="67">
        <v>71</v>
      </c>
      <c r="H22" s="67">
        <v>72</v>
      </c>
      <c r="I22" s="268">
        <f t="shared" si="2"/>
        <v>0</v>
      </c>
      <c r="J22" s="268">
        <f t="shared" si="3"/>
        <v>0</v>
      </c>
      <c r="K22" s="268">
        <f t="shared" si="4"/>
        <v>0</v>
      </c>
    </row>
    <row r="23" spans="1:11" ht="33.75" customHeight="1">
      <c r="A23" s="71" t="s">
        <v>207</v>
      </c>
      <c r="B23" s="72" t="s">
        <v>98</v>
      </c>
      <c r="C23" s="67">
        <v>444.2</v>
      </c>
      <c r="D23" s="67">
        <v>444.2</v>
      </c>
      <c r="E23" s="67">
        <v>525.20000000000005</v>
      </c>
      <c r="F23" s="67">
        <v>444.2</v>
      </c>
      <c r="G23" s="67">
        <v>444.2</v>
      </c>
      <c r="H23" s="67">
        <v>525.20000000000005</v>
      </c>
      <c r="I23" s="268">
        <f t="shared" si="2"/>
        <v>0</v>
      </c>
      <c r="J23" s="268">
        <f t="shared" si="3"/>
        <v>0</v>
      </c>
      <c r="K23" s="268">
        <f t="shared" si="4"/>
        <v>0</v>
      </c>
    </row>
    <row r="24" spans="1:11" ht="30.75" customHeight="1">
      <c r="A24" s="71" t="s">
        <v>208</v>
      </c>
      <c r="B24" s="72" t="s">
        <v>97</v>
      </c>
      <c r="C24" s="67">
        <v>950.8</v>
      </c>
      <c r="D24" s="67">
        <v>990.8</v>
      </c>
      <c r="E24" s="67">
        <v>950.8</v>
      </c>
      <c r="F24" s="67">
        <v>950.8</v>
      </c>
      <c r="G24" s="67">
        <v>990.8</v>
      </c>
      <c r="H24" s="67">
        <v>950.8</v>
      </c>
      <c r="I24" s="268">
        <f t="shared" si="2"/>
        <v>0</v>
      </c>
      <c r="J24" s="268">
        <f t="shared" si="3"/>
        <v>0</v>
      </c>
      <c r="K24" s="268">
        <f t="shared" si="4"/>
        <v>0</v>
      </c>
    </row>
    <row r="25" spans="1:11" ht="43.5" customHeight="1">
      <c r="A25" s="102" t="s">
        <v>330</v>
      </c>
      <c r="B25" s="70" t="s">
        <v>15</v>
      </c>
      <c r="C25" s="105">
        <f t="shared" ref="C25:H25" si="9">SUM(C26:C27)</f>
        <v>3.6</v>
      </c>
      <c r="D25" s="105">
        <f t="shared" si="9"/>
        <v>3.7</v>
      </c>
      <c r="E25" s="105">
        <f t="shared" si="9"/>
        <v>3.9</v>
      </c>
      <c r="F25" s="105">
        <f t="shared" si="9"/>
        <v>3.6</v>
      </c>
      <c r="G25" s="105">
        <f t="shared" si="9"/>
        <v>3.7</v>
      </c>
      <c r="H25" s="105">
        <f t="shared" si="9"/>
        <v>3.9</v>
      </c>
      <c r="I25" s="268">
        <f t="shared" si="2"/>
        <v>0</v>
      </c>
      <c r="J25" s="268">
        <f t="shared" si="3"/>
        <v>0</v>
      </c>
      <c r="K25" s="268">
        <f t="shared" si="4"/>
        <v>0</v>
      </c>
    </row>
    <row r="26" spans="1:11" ht="57.75" customHeight="1">
      <c r="A26" s="71" t="s">
        <v>16</v>
      </c>
      <c r="B26" s="77" t="s">
        <v>199</v>
      </c>
      <c r="C26" s="67">
        <v>3.6</v>
      </c>
      <c r="D26" s="67">
        <v>3.7</v>
      </c>
      <c r="E26" s="67">
        <v>3.9</v>
      </c>
      <c r="F26" s="67">
        <v>3.6</v>
      </c>
      <c r="G26" s="67">
        <v>3.7</v>
      </c>
      <c r="H26" s="67">
        <v>3.9</v>
      </c>
      <c r="I26" s="268">
        <f t="shared" si="2"/>
        <v>0</v>
      </c>
      <c r="J26" s="268">
        <f t="shared" si="3"/>
        <v>0</v>
      </c>
      <c r="K26" s="268">
        <f t="shared" si="4"/>
        <v>0</v>
      </c>
    </row>
    <row r="27" spans="1:11" ht="73.5" customHeight="1">
      <c r="A27" s="74" t="s">
        <v>201</v>
      </c>
      <c r="B27" s="77" t="s">
        <v>200</v>
      </c>
      <c r="C27" s="67"/>
      <c r="D27" s="67"/>
      <c r="E27" s="67"/>
      <c r="F27" s="67"/>
      <c r="G27" s="67"/>
      <c r="H27" s="67"/>
      <c r="I27" s="268">
        <f t="shared" si="2"/>
        <v>0</v>
      </c>
      <c r="J27" s="268">
        <f t="shared" si="3"/>
        <v>0</v>
      </c>
      <c r="K27" s="268">
        <f t="shared" si="4"/>
        <v>0</v>
      </c>
    </row>
    <row r="28" spans="1:11" ht="14.25">
      <c r="A28" s="102" t="s">
        <v>346</v>
      </c>
      <c r="B28" s="70" t="s">
        <v>17</v>
      </c>
      <c r="C28" s="105">
        <v>1005.5</v>
      </c>
      <c r="D28" s="105">
        <v>0</v>
      </c>
      <c r="E28" s="105">
        <v>0</v>
      </c>
      <c r="F28" s="105">
        <v>0</v>
      </c>
      <c r="G28" s="105">
        <v>0</v>
      </c>
      <c r="H28" s="105">
        <v>0</v>
      </c>
      <c r="I28" s="268">
        <f t="shared" si="2"/>
        <v>1005.5</v>
      </c>
      <c r="J28" s="268">
        <f t="shared" si="3"/>
        <v>0</v>
      </c>
      <c r="K28" s="268">
        <f t="shared" si="4"/>
        <v>0</v>
      </c>
    </row>
    <row r="29" spans="1:11" ht="15">
      <c r="A29" s="74" t="s">
        <v>202</v>
      </c>
      <c r="B29" s="72" t="s">
        <v>347</v>
      </c>
      <c r="C29" s="67">
        <v>1005.5</v>
      </c>
      <c r="D29" s="67"/>
      <c r="E29" s="67"/>
      <c r="F29" s="67"/>
      <c r="G29" s="67"/>
      <c r="H29" s="67"/>
      <c r="I29" s="268">
        <f t="shared" si="2"/>
        <v>1005.5</v>
      </c>
      <c r="J29" s="268">
        <f t="shared" si="3"/>
        <v>0</v>
      </c>
      <c r="K29" s="268">
        <f t="shared" si="4"/>
        <v>0</v>
      </c>
    </row>
    <row r="30" spans="1:11" ht="14.25">
      <c r="A30" s="78" t="s">
        <v>18</v>
      </c>
      <c r="B30" s="79" t="s">
        <v>19</v>
      </c>
      <c r="C30" s="108">
        <f t="shared" ref="C30:H30" si="10">C31</f>
        <v>1575.3999999999999</v>
      </c>
      <c r="D30" s="108">
        <f t="shared" si="10"/>
        <v>1502.6000000000001</v>
      </c>
      <c r="E30" s="108">
        <f t="shared" si="10"/>
        <v>1548.1000000000001</v>
      </c>
      <c r="F30" s="108">
        <f t="shared" si="10"/>
        <v>2105.9</v>
      </c>
      <c r="G30" s="108">
        <f t="shared" si="10"/>
        <v>1502.6000000000001</v>
      </c>
      <c r="H30" s="108">
        <f t="shared" si="10"/>
        <v>1548.1000000000001</v>
      </c>
      <c r="I30" s="268">
        <f t="shared" si="2"/>
        <v>-530.50000000000023</v>
      </c>
      <c r="J30" s="268">
        <f t="shared" si="3"/>
        <v>0</v>
      </c>
      <c r="K30" s="268">
        <f t="shared" si="4"/>
        <v>0</v>
      </c>
    </row>
    <row r="31" spans="1:11" ht="30">
      <c r="A31" s="80" t="s">
        <v>146</v>
      </c>
      <c r="B31" s="81" t="s">
        <v>147</v>
      </c>
      <c r="C31" s="82">
        <f>C32+C43+C46+C41</f>
        <v>1575.3999999999999</v>
      </c>
      <c r="D31" s="82">
        <f>D32+D43+D46</f>
        <v>1502.6000000000001</v>
      </c>
      <c r="E31" s="82">
        <f>E32+E43+E46</f>
        <v>1548.1000000000001</v>
      </c>
      <c r="F31" s="82">
        <f>F32+F43+F46+F41</f>
        <v>2105.9</v>
      </c>
      <c r="G31" s="82">
        <f>G32+G43+G46</f>
        <v>1502.6000000000001</v>
      </c>
      <c r="H31" s="82">
        <f>H32+H43+H46</f>
        <v>1548.1000000000001</v>
      </c>
      <c r="I31" s="268">
        <f t="shared" si="2"/>
        <v>-530.50000000000023</v>
      </c>
      <c r="J31" s="268">
        <f t="shared" si="3"/>
        <v>0</v>
      </c>
      <c r="K31" s="268">
        <f t="shared" si="4"/>
        <v>0</v>
      </c>
    </row>
    <row r="32" spans="1:11" ht="28.5">
      <c r="A32" s="83" t="s">
        <v>148</v>
      </c>
      <c r="B32" s="84" t="s">
        <v>149</v>
      </c>
      <c r="C32" s="82">
        <f>C33+C40</f>
        <v>395.7</v>
      </c>
      <c r="D32" s="82">
        <f t="shared" ref="C32:H33" si="11">D33</f>
        <v>0</v>
      </c>
      <c r="E32" s="82">
        <f t="shared" si="11"/>
        <v>0</v>
      </c>
      <c r="F32" s="82">
        <f>F33+F40</f>
        <v>395.6</v>
      </c>
      <c r="G32" s="82">
        <f t="shared" si="11"/>
        <v>0</v>
      </c>
      <c r="H32" s="82">
        <f t="shared" si="11"/>
        <v>0</v>
      </c>
      <c r="I32" s="268">
        <f t="shared" si="2"/>
        <v>9.9999999999965894E-2</v>
      </c>
      <c r="J32" s="268">
        <f t="shared" si="3"/>
        <v>0</v>
      </c>
      <c r="K32" s="268">
        <f t="shared" si="4"/>
        <v>0</v>
      </c>
    </row>
    <row r="33" spans="1:11" ht="15">
      <c r="A33" s="83" t="s">
        <v>150</v>
      </c>
      <c r="B33" s="85" t="s">
        <v>151</v>
      </c>
      <c r="C33" s="82">
        <f t="shared" si="11"/>
        <v>0</v>
      </c>
      <c r="D33" s="82">
        <f t="shared" si="11"/>
        <v>0</v>
      </c>
      <c r="E33" s="82">
        <f t="shared" si="11"/>
        <v>0</v>
      </c>
      <c r="F33" s="82">
        <f t="shared" si="11"/>
        <v>0</v>
      </c>
      <c r="G33" s="82">
        <f t="shared" si="11"/>
        <v>0</v>
      </c>
      <c r="H33" s="82">
        <f t="shared" si="11"/>
        <v>0</v>
      </c>
      <c r="I33" s="268">
        <f t="shared" si="2"/>
        <v>0</v>
      </c>
      <c r="J33" s="268">
        <f t="shared" si="3"/>
        <v>0</v>
      </c>
      <c r="K33" s="268">
        <f t="shared" si="4"/>
        <v>0</v>
      </c>
    </row>
    <row r="34" spans="1:11" ht="29.25" customHeight="1">
      <c r="A34" s="86" t="s">
        <v>121</v>
      </c>
      <c r="B34" s="87" t="s">
        <v>114</v>
      </c>
      <c r="C34" s="88"/>
      <c r="D34" s="88"/>
      <c r="E34" s="88"/>
      <c r="F34" s="88"/>
      <c r="G34" s="88"/>
      <c r="H34" s="88"/>
      <c r="I34" s="268">
        <f t="shared" si="2"/>
        <v>0</v>
      </c>
      <c r="J34" s="268">
        <f t="shared" si="3"/>
        <v>0</v>
      </c>
      <c r="K34" s="268">
        <f t="shared" si="4"/>
        <v>0</v>
      </c>
    </row>
    <row r="35" spans="1:11" ht="28.5" hidden="1">
      <c r="A35" s="83" t="s">
        <v>152</v>
      </c>
      <c r="B35" s="84" t="s">
        <v>153</v>
      </c>
      <c r="C35" s="88">
        <f t="shared" ref="C35:H35" si="12">C38</f>
        <v>0</v>
      </c>
      <c r="D35" s="88">
        <f t="shared" si="12"/>
        <v>0</v>
      </c>
      <c r="E35" s="88">
        <f t="shared" si="12"/>
        <v>0</v>
      </c>
      <c r="F35" s="88">
        <f t="shared" si="12"/>
        <v>0</v>
      </c>
      <c r="G35" s="88">
        <f t="shared" si="12"/>
        <v>0</v>
      </c>
      <c r="H35" s="88">
        <f t="shared" si="12"/>
        <v>0</v>
      </c>
      <c r="I35" s="268">
        <f t="shared" si="2"/>
        <v>0</v>
      </c>
      <c r="J35" s="268">
        <f t="shared" si="3"/>
        <v>0</v>
      </c>
      <c r="K35" s="268">
        <f t="shared" si="4"/>
        <v>0</v>
      </c>
    </row>
    <row r="36" spans="1:11" ht="15" hidden="1">
      <c r="A36" s="83" t="s">
        <v>136</v>
      </c>
      <c r="B36" s="85" t="s">
        <v>154</v>
      </c>
      <c r="C36" s="73">
        <f t="shared" ref="C36:H36" si="13">C38</f>
        <v>0</v>
      </c>
      <c r="D36" s="73">
        <f t="shared" si="13"/>
        <v>0</v>
      </c>
      <c r="E36" s="73">
        <f t="shared" si="13"/>
        <v>0</v>
      </c>
      <c r="F36" s="73">
        <f t="shared" si="13"/>
        <v>0</v>
      </c>
      <c r="G36" s="73">
        <f t="shared" si="13"/>
        <v>0</v>
      </c>
      <c r="H36" s="73">
        <f t="shared" si="13"/>
        <v>0</v>
      </c>
      <c r="I36" s="268">
        <f t="shared" si="2"/>
        <v>0</v>
      </c>
      <c r="J36" s="268">
        <f t="shared" si="3"/>
        <v>0</v>
      </c>
      <c r="K36" s="268">
        <f t="shared" si="4"/>
        <v>0</v>
      </c>
    </row>
    <row r="37" spans="1:11" ht="15" hidden="1">
      <c r="A37" s="89" t="s">
        <v>155</v>
      </c>
      <c r="B37" s="85"/>
      <c r="C37" s="73"/>
      <c r="D37" s="73"/>
      <c r="E37" s="73"/>
      <c r="F37" s="73"/>
      <c r="G37" s="73"/>
      <c r="H37" s="73"/>
      <c r="I37" s="268">
        <f t="shared" si="2"/>
        <v>0</v>
      </c>
      <c r="J37" s="268">
        <f t="shared" si="3"/>
        <v>0</v>
      </c>
      <c r="K37" s="268">
        <f t="shared" si="4"/>
        <v>0</v>
      </c>
    </row>
    <row r="38" spans="1:11" ht="75" hidden="1">
      <c r="A38" s="83" t="s">
        <v>136</v>
      </c>
      <c r="B38" s="90" t="s">
        <v>164</v>
      </c>
      <c r="C38" s="73">
        <f t="shared" ref="C38:H38" si="14">2179.7-2179.7</f>
        <v>0</v>
      </c>
      <c r="D38" s="73">
        <f t="shared" si="14"/>
        <v>0</v>
      </c>
      <c r="E38" s="73">
        <f t="shared" si="14"/>
        <v>0</v>
      </c>
      <c r="F38" s="73">
        <f t="shared" si="14"/>
        <v>0</v>
      </c>
      <c r="G38" s="73">
        <f t="shared" si="14"/>
        <v>0</v>
      </c>
      <c r="H38" s="73">
        <f t="shared" si="14"/>
        <v>0</v>
      </c>
      <c r="I38" s="268">
        <f t="shared" si="2"/>
        <v>0</v>
      </c>
      <c r="J38" s="268">
        <f t="shared" si="3"/>
        <v>0</v>
      </c>
      <c r="K38" s="268">
        <f t="shared" si="4"/>
        <v>0</v>
      </c>
    </row>
    <row r="39" spans="1:11" ht="33" hidden="1" customHeight="1">
      <c r="A39" s="91" t="s">
        <v>130</v>
      </c>
      <c r="B39" s="77" t="s">
        <v>168</v>
      </c>
      <c r="C39" s="67"/>
      <c r="D39" s="67"/>
      <c r="E39" s="67"/>
      <c r="F39" s="67"/>
      <c r="G39" s="67"/>
      <c r="H39" s="67"/>
      <c r="I39" s="268">
        <f t="shared" si="2"/>
        <v>0</v>
      </c>
      <c r="J39" s="268">
        <f t="shared" si="3"/>
        <v>0</v>
      </c>
      <c r="K39" s="268">
        <f t="shared" si="4"/>
        <v>0</v>
      </c>
    </row>
    <row r="40" spans="1:11" ht="33" customHeight="1">
      <c r="A40" s="136" t="s">
        <v>325</v>
      </c>
      <c r="B40" s="257" t="s">
        <v>326</v>
      </c>
      <c r="C40" s="67">
        <v>395.7</v>
      </c>
      <c r="D40" s="67"/>
      <c r="E40" s="67"/>
      <c r="F40" s="67">
        <v>395.6</v>
      </c>
      <c r="G40" s="67"/>
      <c r="H40" s="67"/>
      <c r="I40" s="268">
        <f t="shared" si="2"/>
        <v>9.9999999999965894E-2</v>
      </c>
      <c r="J40" s="268">
        <f t="shared" si="3"/>
        <v>0</v>
      </c>
      <c r="K40" s="268">
        <f t="shared" si="4"/>
        <v>0</v>
      </c>
    </row>
    <row r="41" spans="1:11" ht="33" customHeight="1">
      <c r="A41" s="95"/>
      <c r="B41" s="260" t="s">
        <v>331</v>
      </c>
      <c r="C41" s="261">
        <f t="shared" ref="C41:H41" si="15">C42</f>
        <v>296.7</v>
      </c>
      <c r="D41" s="261">
        <f t="shared" si="15"/>
        <v>0</v>
      </c>
      <c r="E41" s="261">
        <f t="shared" si="15"/>
        <v>0</v>
      </c>
      <c r="F41" s="261">
        <f t="shared" si="15"/>
        <v>296.7</v>
      </c>
      <c r="G41" s="261">
        <f t="shared" si="15"/>
        <v>0</v>
      </c>
      <c r="H41" s="261">
        <f t="shared" si="15"/>
        <v>0</v>
      </c>
      <c r="I41" s="268">
        <f t="shared" si="2"/>
        <v>0</v>
      </c>
      <c r="J41" s="268">
        <f t="shared" si="3"/>
        <v>0</v>
      </c>
      <c r="K41" s="268">
        <f t="shared" si="4"/>
        <v>0</v>
      </c>
    </row>
    <row r="42" spans="1:11" ht="53.25" customHeight="1">
      <c r="A42" s="68" t="s">
        <v>163</v>
      </c>
      <c r="B42" s="46" t="s">
        <v>327</v>
      </c>
      <c r="C42" s="67">
        <v>296.7</v>
      </c>
      <c r="D42" s="67"/>
      <c r="E42" s="67"/>
      <c r="F42" s="67">
        <v>296.7</v>
      </c>
      <c r="G42" s="67"/>
      <c r="H42" s="67"/>
      <c r="I42" s="268">
        <f t="shared" si="2"/>
        <v>0</v>
      </c>
      <c r="J42" s="268">
        <f t="shared" si="3"/>
        <v>0</v>
      </c>
      <c r="K42" s="268">
        <f t="shared" si="4"/>
        <v>0</v>
      </c>
    </row>
    <row r="43" spans="1:11" ht="28.5">
      <c r="A43" s="92" t="s">
        <v>156</v>
      </c>
      <c r="B43" s="84" t="s">
        <v>157</v>
      </c>
      <c r="C43" s="93">
        <f t="shared" ref="C43:H43" si="16">C44+C45</f>
        <v>87.1</v>
      </c>
      <c r="D43" s="93">
        <f t="shared" si="16"/>
        <v>87.7</v>
      </c>
      <c r="E43" s="93">
        <f t="shared" si="16"/>
        <v>90.399999999999991</v>
      </c>
      <c r="F43" s="93">
        <f t="shared" si="16"/>
        <v>87.1</v>
      </c>
      <c r="G43" s="93">
        <f t="shared" si="16"/>
        <v>87.7</v>
      </c>
      <c r="H43" s="93">
        <f t="shared" si="16"/>
        <v>90.399999999999991</v>
      </c>
      <c r="I43" s="268">
        <f t="shared" si="2"/>
        <v>0</v>
      </c>
      <c r="J43" s="268">
        <f t="shared" si="3"/>
        <v>0</v>
      </c>
      <c r="K43" s="268">
        <f t="shared" si="4"/>
        <v>0</v>
      </c>
    </row>
    <row r="44" spans="1:11" ht="30">
      <c r="A44" s="83" t="s">
        <v>138</v>
      </c>
      <c r="B44" s="85" t="s">
        <v>139</v>
      </c>
      <c r="C44" s="94">
        <v>0.3</v>
      </c>
      <c r="D44" s="94">
        <v>0.3</v>
      </c>
      <c r="E44" s="94">
        <v>0.3</v>
      </c>
      <c r="F44" s="94">
        <v>0.3</v>
      </c>
      <c r="G44" s="94">
        <v>0.3</v>
      </c>
      <c r="H44" s="94">
        <v>0.3</v>
      </c>
      <c r="I44" s="268">
        <f t="shared" si="2"/>
        <v>0</v>
      </c>
      <c r="J44" s="268">
        <f t="shared" si="3"/>
        <v>0</v>
      </c>
      <c r="K44" s="268">
        <f t="shared" si="4"/>
        <v>0</v>
      </c>
    </row>
    <row r="45" spans="1:11" ht="45">
      <c r="A45" s="95" t="s">
        <v>92</v>
      </c>
      <c r="B45" s="53" t="s">
        <v>165</v>
      </c>
      <c r="C45" s="96">
        <v>86.8</v>
      </c>
      <c r="D45" s="96">
        <v>87.4</v>
      </c>
      <c r="E45" s="96">
        <v>90.1</v>
      </c>
      <c r="F45" s="96">
        <v>86.8</v>
      </c>
      <c r="G45" s="96">
        <v>87.4</v>
      </c>
      <c r="H45" s="96">
        <v>90.1</v>
      </c>
      <c r="I45" s="268">
        <f t="shared" si="2"/>
        <v>0</v>
      </c>
      <c r="J45" s="268">
        <f t="shared" si="3"/>
        <v>0</v>
      </c>
      <c r="K45" s="268">
        <f t="shared" si="4"/>
        <v>0</v>
      </c>
    </row>
    <row r="46" spans="1:11" ht="14.25">
      <c r="A46" s="110"/>
      <c r="B46" s="111" t="s">
        <v>158</v>
      </c>
      <c r="C46" s="109">
        <f t="shared" ref="C46:H46" si="17">C47</f>
        <v>795.9</v>
      </c>
      <c r="D46" s="109">
        <f t="shared" si="17"/>
        <v>1414.9</v>
      </c>
      <c r="E46" s="109">
        <f t="shared" si="17"/>
        <v>1457.7</v>
      </c>
      <c r="F46" s="109">
        <f t="shared" si="17"/>
        <v>1326.5</v>
      </c>
      <c r="G46" s="109">
        <f t="shared" si="17"/>
        <v>1414.9</v>
      </c>
      <c r="H46" s="109">
        <f t="shared" si="17"/>
        <v>1457.7</v>
      </c>
      <c r="I46" s="268">
        <f t="shared" si="2"/>
        <v>-530.6</v>
      </c>
      <c r="J46" s="268">
        <f t="shared" si="3"/>
        <v>0</v>
      </c>
      <c r="K46" s="268">
        <f t="shared" si="4"/>
        <v>0</v>
      </c>
    </row>
    <row r="47" spans="1:11" ht="60">
      <c r="A47" s="57" t="s">
        <v>159</v>
      </c>
      <c r="B47" s="97" t="s">
        <v>160</v>
      </c>
      <c r="C47" s="265">
        <f>1326.5-530.6</f>
        <v>795.9</v>
      </c>
      <c r="D47" s="266">
        <v>1414.9</v>
      </c>
      <c r="E47" s="267">
        <v>1457.7</v>
      </c>
      <c r="F47" s="265">
        <v>1326.5</v>
      </c>
      <c r="G47" s="266">
        <v>1414.9</v>
      </c>
      <c r="H47" s="267">
        <v>1457.7</v>
      </c>
      <c r="I47" s="268">
        <f t="shared" si="2"/>
        <v>-530.6</v>
      </c>
      <c r="J47" s="268">
        <f t="shared" si="3"/>
        <v>0</v>
      </c>
      <c r="K47" s="268">
        <f t="shared" si="4"/>
        <v>0</v>
      </c>
    </row>
  </sheetData>
  <customSheetViews>
    <customSheetView guid="{7FC18117-6ABE-4478-98BD-E5CC01C5B3CC}" scale="90" showPageBreaks="1" printArea="1" view="pageBreakPreview">
      <selection activeCell="C15" sqref="C15"/>
      <pageMargins left="0.78740157480314965" right="0.78740157480314965" top="0.98425196850393704" bottom="0.98425196850393704" header="0.51181102362204722" footer="0.51181102362204722"/>
      <pageSetup paperSize="9" scale="60" orientation="portrait" r:id="rId1"/>
      <headerFooter alignWithMargins="0">
        <oddHeader>&amp;R&amp;P</oddHeader>
      </headerFooter>
    </customSheetView>
    <customSheetView guid="{FCB7CCA4-06F5-4D31-B9DC-04E0E62F6E19}" scale="95" showPageBreaks="1" printArea="1" view="pageBreakPreview">
      <selection activeCell="J9" sqref="J9"/>
      <pageMargins left="0.78740157480314965" right="0.78740157480314965" top="0.98425196850393704" bottom="0.98425196850393704" header="0.51181102362204722" footer="0.51181102362204722"/>
      <pageSetup paperSize="9" scale="60" orientation="portrait" r:id="rId2"/>
      <headerFooter alignWithMargins="0">
        <oddHeader>&amp;R&amp;P</oddHeader>
      </headerFooter>
    </customSheetView>
  </customSheetViews>
  <mergeCells count="7">
    <mergeCell ref="B8:E8"/>
    <mergeCell ref="B2:E2"/>
    <mergeCell ref="B3:E3"/>
    <mergeCell ref="B4:E4"/>
    <mergeCell ref="B5:E5"/>
    <mergeCell ref="B6:E6"/>
    <mergeCell ref="B7:E7"/>
  </mergeCells>
  <phoneticPr fontId="2" type="noConversion"/>
  <pageMargins left="0.31" right="0.17" top="0.82" bottom="0.98425196850393704" header="0.51181102362204722" footer="0.51181102362204722"/>
  <pageSetup paperSize="9" scale="81" orientation="portrait" r:id="rId3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47"/>
  <sheetViews>
    <sheetView view="pageBreakPreview" topLeftCell="A37" zoomScale="75" zoomScaleSheetLayoutView="75" workbookViewId="0">
      <selection activeCell="D64" sqref="D64"/>
    </sheetView>
  </sheetViews>
  <sheetFormatPr defaultRowHeight="12.75"/>
  <cols>
    <col min="1" max="1" width="18" style="41" customWidth="1"/>
    <col min="2" max="2" width="26.140625" customWidth="1"/>
    <col min="3" max="3" width="83.7109375" customWidth="1"/>
  </cols>
  <sheetData>
    <row r="1" spans="1:3" ht="15">
      <c r="C1" s="1"/>
    </row>
    <row r="2" spans="1:3">
      <c r="C2" s="2" t="s">
        <v>91</v>
      </c>
    </row>
    <row r="3" spans="1:3">
      <c r="C3" s="2" t="s">
        <v>0</v>
      </c>
    </row>
    <row r="4" spans="1:3" ht="15.75">
      <c r="C4" s="3" t="s">
        <v>115</v>
      </c>
    </row>
    <row r="5" spans="1:3">
      <c r="C5" s="2" t="s">
        <v>29</v>
      </c>
    </row>
    <row r="6" spans="1:3">
      <c r="C6" s="2" t="s">
        <v>99</v>
      </c>
    </row>
    <row r="7" spans="1:3">
      <c r="C7" s="24" t="s">
        <v>100</v>
      </c>
    </row>
    <row r="8" spans="1:3" ht="48.75" customHeight="1">
      <c r="A8" s="277" t="s">
        <v>116</v>
      </c>
      <c r="B8" s="277"/>
      <c r="C8" s="277"/>
    </row>
    <row r="9" spans="1:3">
      <c r="A9" s="42"/>
      <c r="B9" s="4"/>
      <c r="C9" s="5"/>
    </row>
    <row r="10" spans="1:3" ht="12.75" customHeight="1">
      <c r="A10" s="278" t="s">
        <v>20</v>
      </c>
      <c r="B10" s="278"/>
      <c r="C10" s="279" t="s">
        <v>21</v>
      </c>
    </row>
    <row r="11" spans="1:3" ht="25.5">
      <c r="A11" s="43" t="s">
        <v>22</v>
      </c>
      <c r="B11" s="6" t="s">
        <v>23</v>
      </c>
      <c r="C11" s="280"/>
    </row>
    <row r="12" spans="1:3">
      <c r="A12" s="44">
        <v>1</v>
      </c>
      <c r="B12" s="7">
        <v>2</v>
      </c>
      <c r="C12" s="8">
        <v>3</v>
      </c>
    </row>
    <row r="13" spans="1:3" ht="27" customHeight="1">
      <c r="A13" s="273">
        <v>929</v>
      </c>
      <c r="B13" s="275"/>
      <c r="C13" s="273" t="s">
        <v>117</v>
      </c>
    </row>
    <row r="14" spans="1:3" ht="27" customHeight="1">
      <c r="A14" s="274"/>
      <c r="B14" s="276"/>
      <c r="C14" s="274"/>
    </row>
    <row r="15" spans="1:3" ht="29.25" customHeight="1">
      <c r="A15" s="39">
        <v>929</v>
      </c>
      <c r="B15" s="9" t="s">
        <v>44</v>
      </c>
      <c r="C15" s="10" t="s">
        <v>45</v>
      </c>
    </row>
    <row r="16" spans="1:3" ht="44.25" customHeight="1">
      <c r="A16" s="40">
        <v>929</v>
      </c>
      <c r="B16" s="9" t="s">
        <v>16</v>
      </c>
      <c r="C16" s="10" t="s">
        <v>31</v>
      </c>
    </row>
    <row r="17" spans="1:3" ht="28.5" customHeight="1">
      <c r="A17" s="39">
        <v>929</v>
      </c>
      <c r="B17" s="9" t="s">
        <v>46</v>
      </c>
      <c r="C17" s="10" t="s">
        <v>47</v>
      </c>
    </row>
    <row r="18" spans="1:3" ht="32.25" customHeight="1">
      <c r="A18" s="40">
        <v>929</v>
      </c>
      <c r="B18" s="9" t="s">
        <v>48</v>
      </c>
      <c r="C18" s="10" t="s">
        <v>49</v>
      </c>
    </row>
    <row r="19" spans="1:3" ht="58.5" customHeight="1">
      <c r="A19" s="39">
        <v>929</v>
      </c>
      <c r="B19" s="10" t="s">
        <v>50</v>
      </c>
      <c r="C19" s="10" t="s">
        <v>51</v>
      </c>
    </row>
    <row r="20" spans="1:3" ht="28.5" customHeight="1">
      <c r="A20" s="40">
        <v>929</v>
      </c>
      <c r="B20" s="9" t="s">
        <v>32</v>
      </c>
      <c r="C20" s="10" t="s">
        <v>33</v>
      </c>
    </row>
    <row r="21" spans="1:3" ht="18" customHeight="1">
      <c r="A21" s="39">
        <v>929</v>
      </c>
      <c r="B21" s="9" t="s">
        <v>52</v>
      </c>
      <c r="C21" s="10" t="s">
        <v>34</v>
      </c>
    </row>
    <row r="22" spans="1:3" ht="31.5" customHeight="1">
      <c r="A22" s="40">
        <v>929</v>
      </c>
      <c r="B22" s="9" t="s">
        <v>53</v>
      </c>
      <c r="C22" s="11" t="s">
        <v>54</v>
      </c>
    </row>
    <row r="23" spans="1:3" ht="29.25" customHeight="1">
      <c r="A23" s="39">
        <v>929</v>
      </c>
      <c r="B23" s="9" t="s">
        <v>55</v>
      </c>
      <c r="C23" s="11" t="s">
        <v>56</v>
      </c>
    </row>
    <row r="24" spans="1:3" ht="28.5">
      <c r="A24" s="40">
        <v>929</v>
      </c>
      <c r="B24" s="9" t="s">
        <v>57</v>
      </c>
      <c r="C24" s="11" t="s">
        <v>58</v>
      </c>
    </row>
    <row r="25" spans="1:3" ht="28.5">
      <c r="A25" s="39">
        <v>929</v>
      </c>
      <c r="B25" s="9" t="s">
        <v>59</v>
      </c>
      <c r="C25" s="11" t="s">
        <v>60</v>
      </c>
    </row>
    <row r="26" spans="1:3" ht="71.25">
      <c r="A26" s="40">
        <v>929</v>
      </c>
      <c r="B26" s="9" t="s">
        <v>61</v>
      </c>
      <c r="C26" s="10" t="s">
        <v>35</v>
      </c>
    </row>
    <row r="27" spans="1:3" ht="71.25">
      <c r="A27" s="39">
        <v>929</v>
      </c>
      <c r="B27" s="9" t="s">
        <v>62</v>
      </c>
      <c r="C27" s="10" t="s">
        <v>36</v>
      </c>
    </row>
    <row r="28" spans="1:3" ht="28.5">
      <c r="A28" s="40">
        <v>929</v>
      </c>
      <c r="B28" s="9" t="s">
        <v>24</v>
      </c>
      <c r="C28" s="10" t="s">
        <v>63</v>
      </c>
    </row>
    <row r="29" spans="1:3" ht="42.75">
      <c r="A29" s="39">
        <v>929</v>
      </c>
      <c r="B29" s="9" t="s">
        <v>42</v>
      </c>
      <c r="C29" s="10" t="s">
        <v>43</v>
      </c>
    </row>
    <row r="30" spans="1:3" ht="14.25" customHeight="1">
      <c r="A30" s="39">
        <v>929</v>
      </c>
      <c r="B30" s="9" t="s">
        <v>30</v>
      </c>
      <c r="C30" s="10" t="s">
        <v>25</v>
      </c>
    </row>
    <row r="31" spans="1:3" ht="42.75">
      <c r="A31" s="40">
        <v>929</v>
      </c>
      <c r="B31" s="9" t="s">
        <v>64</v>
      </c>
      <c r="C31" s="10" t="s">
        <v>65</v>
      </c>
    </row>
    <row r="32" spans="1:3" ht="14.25" customHeight="1">
      <c r="A32" s="39">
        <v>929</v>
      </c>
      <c r="B32" s="9" t="s">
        <v>26</v>
      </c>
      <c r="C32" s="10" t="s">
        <v>27</v>
      </c>
    </row>
    <row r="33" spans="1:5" ht="18.75" customHeight="1">
      <c r="A33" s="39">
        <v>929</v>
      </c>
      <c r="B33" s="45" t="s">
        <v>121</v>
      </c>
      <c r="C33" s="46" t="s">
        <v>114</v>
      </c>
      <c r="E33" s="26"/>
    </row>
    <row r="34" spans="1:5" ht="28.5" customHeight="1">
      <c r="A34" s="39">
        <v>929</v>
      </c>
      <c r="B34" s="45" t="s">
        <v>122</v>
      </c>
      <c r="C34" s="46" t="s">
        <v>123</v>
      </c>
    </row>
    <row r="35" spans="1:5" ht="27" customHeight="1">
      <c r="A35" s="39">
        <v>929</v>
      </c>
      <c r="B35" s="45" t="s">
        <v>124</v>
      </c>
      <c r="C35" s="46" t="s">
        <v>125</v>
      </c>
    </row>
    <row r="36" spans="1:5" ht="28.5" customHeight="1">
      <c r="A36" s="39">
        <v>929</v>
      </c>
      <c r="B36" s="45" t="s">
        <v>126</v>
      </c>
      <c r="C36" s="47" t="s">
        <v>127</v>
      </c>
    </row>
    <row r="37" spans="1:5" ht="60" customHeight="1">
      <c r="A37" s="39">
        <v>929</v>
      </c>
      <c r="B37" s="48" t="s">
        <v>128</v>
      </c>
      <c r="C37" s="49" t="s">
        <v>129</v>
      </c>
    </row>
    <row r="38" spans="1:5" ht="47.25">
      <c r="A38" s="39">
        <v>929</v>
      </c>
      <c r="B38" s="48" t="s">
        <v>130</v>
      </c>
      <c r="C38" s="49" t="s">
        <v>131</v>
      </c>
    </row>
    <row r="39" spans="1:5" ht="27" customHeight="1">
      <c r="A39" s="39">
        <v>929</v>
      </c>
      <c r="B39" s="48" t="s">
        <v>132</v>
      </c>
      <c r="C39" s="49" t="s">
        <v>133</v>
      </c>
    </row>
    <row r="40" spans="1:5" ht="33" customHeight="1">
      <c r="A40" s="39">
        <v>929</v>
      </c>
      <c r="B40" s="48" t="s">
        <v>134</v>
      </c>
      <c r="C40" s="50" t="s">
        <v>135</v>
      </c>
    </row>
    <row r="41" spans="1:5" ht="31.5" customHeight="1">
      <c r="A41" s="39">
        <v>929</v>
      </c>
      <c r="B41" s="48" t="s">
        <v>136</v>
      </c>
      <c r="C41" s="48" t="s">
        <v>137</v>
      </c>
    </row>
    <row r="42" spans="1:5" ht="31.5" customHeight="1">
      <c r="A42" s="39">
        <v>929</v>
      </c>
      <c r="B42" s="48" t="s">
        <v>138</v>
      </c>
      <c r="C42" s="49" t="s">
        <v>139</v>
      </c>
    </row>
    <row r="43" spans="1:5" ht="14.25" customHeight="1">
      <c r="A43" s="39">
        <v>929</v>
      </c>
      <c r="B43" s="48" t="s">
        <v>140</v>
      </c>
      <c r="C43" s="50" t="s">
        <v>141</v>
      </c>
    </row>
    <row r="44" spans="1:5" ht="31.5" customHeight="1">
      <c r="A44" s="39">
        <v>929</v>
      </c>
      <c r="B44" s="51" t="s">
        <v>142</v>
      </c>
      <c r="C44" s="52" t="s">
        <v>37</v>
      </c>
    </row>
    <row r="45" spans="1:5" ht="31.5">
      <c r="A45" s="39">
        <v>929</v>
      </c>
      <c r="B45" s="56" t="s">
        <v>163</v>
      </c>
      <c r="C45" s="50" t="s">
        <v>143</v>
      </c>
    </row>
    <row r="46" spans="1:5" ht="16.5" customHeight="1">
      <c r="A46" s="39">
        <v>929</v>
      </c>
      <c r="B46" s="51" t="s">
        <v>144</v>
      </c>
      <c r="C46" s="48" t="s">
        <v>145</v>
      </c>
    </row>
    <row r="47" spans="1:5" ht="75">
      <c r="A47" s="39">
        <v>929</v>
      </c>
      <c r="B47" s="54" t="s">
        <v>161</v>
      </c>
      <c r="C47" s="55" t="s">
        <v>162</v>
      </c>
    </row>
  </sheetData>
  <customSheetViews>
    <customSheetView guid="{7FC18117-6ABE-4478-98BD-E5CC01C5B3CC}" scale="75" showPageBreaks="1" printArea="1" view="pageBreakPreview">
      <selection activeCell="L18" sqref="L18"/>
      <rowBreaks count="1" manualBreakCount="1">
        <brk id="28" max="2" man="1"/>
      </rowBreaks>
      <pageMargins left="0.75" right="0.75" top="1" bottom="1" header="0.5" footer="0.5"/>
      <pageSetup paperSize="9" scale="64" orientation="portrait" r:id="rId1"/>
      <headerFooter alignWithMargins="0"/>
    </customSheetView>
    <customSheetView guid="{FCB7CCA4-06F5-4D31-B9DC-04E0E62F6E19}" scale="75" showPageBreaks="1" printArea="1" state="hidden" view="pageBreakPreview" topLeftCell="A37">
      <selection activeCell="D64" sqref="D64"/>
      <rowBreaks count="1" manualBreakCount="1">
        <brk id="28" max="2" man="1"/>
      </rowBreaks>
      <pageMargins left="0.75" right="0.75" top="1" bottom="1" header="0.5" footer="0.5"/>
      <pageSetup paperSize="9" scale="64" orientation="portrait" r:id="rId2"/>
      <headerFooter alignWithMargins="0"/>
    </customSheetView>
  </customSheetViews>
  <mergeCells count="6">
    <mergeCell ref="A13:A14"/>
    <mergeCell ref="B13:B14"/>
    <mergeCell ref="C13:C14"/>
    <mergeCell ref="A8:C8"/>
    <mergeCell ref="A10:B10"/>
    <mergeCell ref="C10:C11"/>
  </mergeCells>
  <phoneticPr fontId="2" type="noConversion"/>
  <pageMargins left="0.75" right="0.75" top="1" bottom="1" header="0.5" footer="0.5"/>
  <pageSetup paperSize="9" scale="64" orientation="portrait" r:id="rId3"/>
  <headerFooter alignWithMargins="0"/>
  <rowBreaks count="1" manualBreakCount="1">
    <brk id="28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C54"/>
  <sheetViews>
    <sheetView topLeftCell="A5" zoomScaleSheetLayoutView="100" workbookViewId="0">
      <selection activeCell="M19" sqref="M19"/>
    </sheetView>
  </sheetViews>
  <sheetFormatPr defaultRowHeight="12.75"/>
  <cols>
    <col min="1" max="1" width="23.85546875" style="23" customWidth="1"/>
    <col min="2" max="2" width="30.5703125" style="23" customWidth="1"/>
    <col min="3" max="3" width="54.140625" style="22" customWidth="1"/>
  </cols>
  <sheetData>
    <row r="1" spans="1:3" ht="90">
      <c r="A1" s="281"/>
      <c r="B1" s="281"/>
      <c r="C1" s="25" t="s">
        <v>118</v>
      </c>
    </row>
    <row r="2" spans="1:3" ht="87.75" customHeight="1">
      <c r="A2" s="282" t="s">
        <v>119</v>
      </c>
      <c r="B2" s="282"/>
      <c r="C2" s="282"/>
    </row>
    <row r="3" spans="1:3" ht="42.75" customHeight="1">
      <c r="A3" s="283" t="s">
        <v>66</v>
      </c>
      <c r="B3" s="283"/>
      <c r="C3" s="284" t="s">
        <v>67</v>
      </c>
    </row>
    <row r="4" spans="1:3" ht="87.75" customHeight="1">
      <c r="A4" s="283" t="s">
        <v>68</v>
      </c>
      <c r="B4" s="283" t="s">
        <v>69</v>
      </c>
      <c r="C4" s="284"/>
    </row>
    <row r="5" spans="1:3" ht="11.25" customHeight="1">
      <c r="A5" s="283"/>
      <c r="B5" s="283"/>
      <c r="C5" s="285"/>
    </row>
    <row r="6" spans="1:3" ht="13.5" hidden="1" customHeight="1">
      <c r="A6" s="283"/>
      <c r="B6" s="283"/>
      <c r="C6" s="285"/>
    </row>
    <row r="7" spans="1:3" ht="39" hidden="1" customHeight="1">
      <c r="A7" s="283"/>
      <c r="B7" s="283"/>
      <c r="C7" s="285"/>
    </row>
    <row r="8" spans="1:3" ht="15.75">
      <c r="A8" s="12">
        <v>1</v>
      </c>
      <c r="B8" s="12">
        <v>2</v>
      </c>
      <c r="C8" s="13">
        <v>3</v>
      </c>
    </row>
    <row r="9" spans="1:3" ht="11.25" customHeight="1">
      <c r="A9" s="14"/>
      <c r="B9"/>
      <c r="C9" s="15"/>
    </row>
    <row r="10" spans="1:3" ht="30">
      <c r="A10" s="44">
        <v>1</v>
      </c>
      <c r="B10" s="16"/>
      <c r="C10" s="17" t="s">
        <v>120</v>
      </c>
    </row>
    <row r="11" spans="1:3" ht="28.5">
      <c r="A11" s="39">
        <v>929</v>
      </c>
      <c r="B11" s="18" t="s">
        <v>70</v>
      </c>
      <c r="C11" s="19" t="s">
        <v>41</v>
      </c>
    </row>
    <row r="12" spans="1:3" ht="28.5">
      <c r="A12" s="39">
        <v>929</v>
      </c>
      <c r="B12" s="18" t="s">
        <v>71</v>
      </c>
      <c r="C12" s="19" t="s">
        <v>72</v>
      </c>
    </row>
    <row r="13" spans="1:3" ht="42.75">
      <c r="A13" s="39">
        <v>929</v>
      </c>
      <c r="B13" s="18" t="s">
        <v>83</v>
      </c>
      <c r="C13" s="19" t="s">
        <v>84</v>
      </c>
    </row>
    <row r="14" spans="1:3" ht="42.75">
      <c r="A14" s="39">
        <v>929</v>
      </c>
      <c r="B14" s="18" t="s">
        <v>73</v>
      </c>
      <c r="C14" s="19" t="s">
        <v>74</v>
      </c>
    </row>
    <row r="15" spans="1:3" ht="57">
      <c r="A15" s="39">
        <v>929</v>
      </c>
      <c r="B15" s="18" t="s">
        <v>85</v>
      </c>
      <c r="C15" s="19" t="s">
        <v>86</v>
      </c>
    </row>
    <row r="16" spans="1:3" ht="42.75">
      <c r="A16" s="39">
        <v>929</v>
      </c>
      <c r="B16" s="18" t="s">
        <v>75</v>
      </c>
      <c r="C16" s="19" t="s">
        <v>76</v>
      </c>
    </row>
    <row r="17" spans="1:3" ht="57">
      <c r="A17" s="39">
        <v>929</v>
      </c>
      <c r="B17" s="18" t="s">
        <v>87</v>
      </c>
      <c r="C17" s="19" t="s">
        <v>88</v>
      </c>
    </row>
    <row r="18" spans="1:3" ht="28.5">
      <c r="A18" s="39">
        <v>929</v>
      </c>
      <c r="B18" s="18" t="s">
        <v>77</v>
      </c>
      <c r="C18" s="19" t="s">
        <v>78</v>
      </c>
    </row>
    <row r="19" spans="1:3" ht="28.5">
      <c r="A19" s="39">
        <v>929</v>
      </c>
      <c r="B19" s="18" t="s">
        <v>79</v>
      </c>
      <c r="C19" s="19" t="s">
        <v>80</v>
      </c>
    </row>
    <row r="20" spans="1:3" ht="42.75">
      <c r="A20" s="39">
        <v>929</v>
      </c>
      <c r="B20" s="18" t="s">
        <v>81</v>
      </c>
      <c r="C20" s="19" t="s">
        <v>82</v>
      </c>
    </row>
    <row r="21" spans="1:3" ht="57">
      <c r="A21" s="39">
        <v>929</v>
      </c>
      <c r="B21" s="18" t="s">
        <v>89</v>
      </c>
      <c r="C21" s="19" t="s">
        <v>90</v>
      </c>
    </row>
    <row r="22" spans="1:3">
      <c r="A22" s="20"/>
      <c r="B22" s="21"/>
    </row>
    <row r="23" spans="1:3">
      <c r="A23" s="21"/>
      <c r="B23" s="21"/>
    </row>
    <row r="24" spans="1:3">
      <c r="A24" s="21"/>
      <c r="B24" s="21"/>
    </row>
    <row r="25" spans="1:3">
      <c r="A25" s="21"/>
      <c r="B25" s="21"/>
    </row>
    <row r="26" spans="1:3">
      <c r="A26" s="21"/>
      <c r="B26" s="21"/>
    </row>
    <row r="27" spans="1:3">
      <c r="A27" s="21"/>
      <c r="B27" s="21"/>
    </row>
    <row r="28" spans="1:3">
      <c r="A28" s="21"/>
      <c r="B28" s="21"/>
    </row>
    <row r="29" spans="1:3">
      <c r="A29" s="21"/>
      <c r="B29" s="21"/>
    </row>
    <row r="30" spans="1:3">
      <c r="A30" s="21"/>
      <c r="B30" s="21"/>
    </row>
    <row r="31" spans="1:3">
      <c r="A31" s="21"/>
      <c r="B31" s="21"/>
    </row>
    <row r="32" spans="1:3">
      <c r="A32" s="21"/>
      <c r="B32" s="21"/>
    </row>
    <row r="33" spans="1:2">
      <c r="A33" s="21"/>
      <c r="B33" s="21"/>
    </row>
    <row r="34" spans="1:2">
      <c r="A34" s="21"/>
      <c r="B34" s="21"/>
    </row>
    <row r="35" spans="1:2">
      <c r="A35" s="21"/>
      <c r="B35" s="21"/>
    </row>
    <row r="36" spans="1:2">
      <c r="A36" s="21"/>
      <c r="B36" s="21"/>
    </row>
    <row r="37" spans="1:2">
      <c r="A37" s="21"/>
      <c r="B37" s="21"/>
    </row>
    <row r="38" spans="1:2">
      <c r="A38" s="21"/>
      <c r="B38" s="21"/>
    </row>
    <row r="39" spans="1:2">
      <c r="A39" s="21"/>
      <c r="B39" s="21"/>
    </row>
    <row r="40" spans="1:2">
      <c r="A40" s="21"/>
      <c r="B40" s="21"/>
    </row>
    <row r="41" spans="1:2">
      <c r="A41" s="21"/>
      <c r="B41" s="21"/>
    </row>
    <row r="42" spans="1:2">
      <c r="A42" s="21"/>
      <c r="B42" s="21"/>
    </row>
    <row r="43" spans="1:2">
      <c r="A43" s="21"/>
      <c r="B43" s="21"/>
    </row>
    <row r="44" spans="1:2">
      <c r="A44" s="21"/>
      <c r="B44" s="21"/>
    </row>
    <row r="45" spans="1:2">
      <c r="A45" s="21"/>
      <c r="B45" s="21"/>
    </row>
    <row r="46" spans="1:2">
      <c r="A46" s="21"/>
      <c r="B46" s="21"/>
    </row>
    <row r="47" spans="1:2">
      <c r="A47" s="21"/>
      <c r="B47" s="21"/>
    </row>
    <row r="48" spans="1:2">
      <c r="A48" s="21"/>
      <c r="B48" s="21"/>
    </row>
    <row r="49" spans="1:2">
      <c r="A49" s="21"/>
      <c r="B49" s="21"/>
    </row>
    <row r="50" spans="1:2">
      <c r="A50" s="21"/>
      <c r="B50" s="21"/>
    </row>
    <row r="51" spans="1:2">
      <c r="A51" s="21"/>
      <c r="B51" s="21"/>
    </row>
    <row r="52" spans="1:2">
      <c r="A52" s="21"/>
      <c r="B52" s="21"/>
    </row>
    <row r="53" spans="1:2">
      <c r="A53" s="21"/>
      <c r="B53" s="21"/>
    </row>
    <row r="54" spans="1:2">
      <c r="A54" s="21"/>
      <c r="B54" s="21"/>
    </row>
  </sheetData>
  <customSheetViews>
    <customSheetView guid="{7FC18117-6ABE-4478-98BD-E5CC01C5B3CC}" hiddenRows="1" topLeftCell="A5">
      <selection activeCell="M19" sqref="M19"/>
      <pageMargins left="0.75" right="0.75" top="1" bottom="1" header="0.5" footer="0.5"/>
      <pageSetup paperSize="9" scale="81" orientation="portrait" r:id="rId1"/>
      <headerFooter alignWithMargins="0"/>
    </customSheetView>
    <customSheetView guid="{FCB7CCA4-06F5-4D31-B9DC-04E0E62F6E19}" hiddenRows="1" state="hidden" topLeftCell="A5">
      <selection activeCell="M19" sqref="M19"/>
      <pageMargins left="0.75" right="0.75" top="1" bottom="1" header="0.5" footer="0.5"/>
      <pageSetup paperSize="9" scale="81" orientation="portrait" r:id="rId2"/>
      <headerFooter alignWithMargins="0"/>
    </customSheetView>
  </customSheetViews>
  <mergeCells count="6">
    <mergeCell ref="A1:B1"/>
    <mergeCell ref="A2:C2"/>
    <mergeCell ref="A3:B3"/>
    <mergeCell ref="C3:C7"/>
    <mergeCell ref="A4:A7"/>
    <mergeCell ref="B4:B7"/>
  </mergeCells>
  <phoneticPr fontId="2" type="noConversion"/>
  <pageMargins left="0.75" right="0.75" top="1" bottom="1" header="0.5" footer="0.5"/>
  <pageSetup paperSize="9" scale="81" orientation="portrait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8"/>
  <sheetViews>
    <sheetView topLeftCell="A4" workbookViewId="0">
      <selection activeCell="C7" sqref="C7"/>
    </sheetView>
  </sheetViews>
  <sheetFormatPr defaultRowHeight="12.75"/>
  <cols>
    <col min="1" max="1" width="14.7109375" style="41" customWidth="1"/>
    <col min="2" max="2" width="27.42578125" customWidth="1"/>
    <col min="3" max="3" width="66.5703125" customWidth="1"/>
  </cols>
  <sheetData>
    <row r="1" spans="1:6" ht="15">
      <c r="C1" s="1"/>
    </row>
    <row r="2" spans="1:6" ht="15" customHeight="1">
      <c r="C2" s="135" t="s">
        <v>329</v>
      </c>
      <c r="D2" s="258"/>
      <c r="E2" s="258"/>
      <c r="F2" s="258"/>
    </row>
    <row r="3" spans="1:6" ht="15" customHeight="1">
      <c r="C3" s="135" t="s">
        <v>0</v>
      </c>
      <c r="D3" s="258"/>
      <c r="E3" s="258"/>
      <c r="F3" s="258"/>
    </row>
    <row r="4" spans="1:6" ht="15" customHeight="1">
      <c r="C4" s="135" t="s">
        <v>336</v>
      </c>
      <c r="D4" s="258"/>
      <c r="E4" s="258"/>
      <c r="F4" s="258"/>
    </row>
    <row r="5" spans="1:6" ht="15" customHeight="1">
      <c r="C5" s="135" t="s">
        <v>29</v>
      </c>
      <c r="D5" s="258"/>
      <c r="E5" s="258"/>
      <c r="F5" s="258"/>
    </row>
    <row r="6" spans="1:6" ht="15" customHeight="1">
      <c r="C6" s="135" t="s">
        <v>328</v>
      </c>
      <c r="D6" s="258"/>
      <c r="E6" s="258"/>
      <c r="F6" s="258"/>
    </row>
    <row r="7" spans="1:6" ht="15" customHeight="1">
      <c r="C7" s="269" t="s">
        <v>353</v>
      </c>
      <c r="D7" s="259"/>
      <c r="E7" s="259"/>
      <c r="F7" s="259"/>
    </row>
    <row r="8" spans="1:6" ht="48.75" customHeight="1">
      <c r="A8" s="277" t="s">
        <v>338</v>
      </c>
      <c r="B8" s="277"/>
      <c r="C8" s="277"/>
    </row>
    <row r="9" spans="1:6">
      <c r="A9" s="42"/>
      <c r="B9" s="4"/>
      <c r="C9" s="5"/>
    </row>
    <row r="10" spans="1:6" ht="12.75" customHeight="1">
      <c r="A10" s="6" t="s">
        <v>20</v>
      </c>
      <c r="B10" s="6"/>
      <c r="C10" s="132" t="s">
        <v>21</v>
      </c>
    </row>
    <row r="11" spans="1:6" ht="25.5">
      <c r="A11" s="43" t="s">
        <v>22</v>
      </c>
      <c r="B11" s="6" t="s">
        <v>23</v>
      </c>
      <c r="C11" s="133"/>
    </row>
    <row r="12" spans="1:6">
      <c r="A12" s="44">
        <v>1</v>
      </c>
      <c r="B12" s="7">
        <v>2</v>
      </c>
      <c r="C12" s="8">
        <v>3</v>
      </c>
    </row>
    <row r="13" spans="1:6" ht="59.25" customHeight="1">
      <c r="A13" s="39">
        <v>926</v>
      </c>
      <c r="B13" s="130"/>
      <c r="C13" s="39" t="s">
        <v>339</v>
      </c>
    </row>
    <row r="14" spans="1:6" ht="27" customHeight="1">
      <c r="A14" s="40"/>
      <c r="B14" s="131"/>
      <c r="C14" s="40"/>
    </row>
    <row r="15" spans="1:6" ht="43.5" customHeight="1">
      <c r="A15" s="39">
        <v>926</v>
      </c>
      <c r="B15" s="9" t="s">
        <v>44</v>
      </c>
      <c r="C15" s="10" t="s">
        <v>45</v>
      </c>
    </row>
    <row r="16" spans="1:6" ht="60" customHeight="1">
      <c r="A16" s="39">
        <v>926</v>
      </c>
      <c r="B16" s="9" t="s">
        <v>16</v>
      </c>
      <c r="C16" s="10" t="s">
        <v>31</v>
      </c>
    </row>
    <row r="17" spans="1:3" ht="31.5" customHeight="1">
      <c r="A17" s="39">
        <v>926</v>
      </c>
      <c r="B17" s="9" t="s">
        <v>46</v>
      </c>
      <c r="C17" s="10" t="s">
        <v>47</v>
      </c>
    </row>
    <row r="18" spans="1:3" ht="89.25" customHeight="1">
      <c r="A18" s="39">
        <v>926</v>
      </c>
      <c r="B18" s="9" t="s">
        <v>48</v>
      </c>
      <c r="C18" s="10" t="s">
        <v>49</v>
      </c>
    </row>
    <row r="19" spans="1:3" ht="86.25" customHeight="1">
      <c r="A19" s="39">
        <v>926</v>
      </c>
      <c r="B19" s="10" t="s">
        <v>50</v>
      </c>
      <c r="C19" s="10" t="s">
        <v>51</v>
      </c>
    </row>
    <row r="20" spans="1:3" ht="28.5" customHeight="1">
      <c r="A20" s="39">
        <v>926</v>
      </c>
      <c r="B20" s="9" t="s">
        <v>32</v>
      </c>
      <c r="C20" s="10" t="s">
        <v>33</v>
      </c>
    </row>
    <row r="21" spans="1:3" ht="33" customHeight="1">
      <c r="A21" s="39">
        <v>926</v>
      </c>
      <c r="B21" s="9" t="s">
        <v>52</v>
      </c>
      <c r="C21" s="10" t="s">
        <v>34</v>
      </c>
    </row>
    <row r="22" spans="1:3" ht="44.25" customHeight="1">
      <c r="A22" s="39">
        <v>926</v>
      </c>
      <c r="B22" s="9" t="s">
        <v>53</v>
      </c>
      <c r="C22" s="11" t="s">
        <v>54</v>
      </c>
    </row>
    <row r="23" spans="1:3" ht="42.75" customHeight="1">
      <c r="A23" s="39">
        <v>926</v>
      </c>
      <c r="B23" s="9" t="s">
        <v>55</v>
      </c>
      <c r="C23" s="11" t="s">
        <v>56</v>
      </c>
    </row>
    <row r="24" spans="1:3" ht="42.75">
      <c r="A24" s="39">
        <v>926</v>
      </c>
      <c r="B24" s="9" t="s">
        <v>57</v>
      </c>
      <c r="C24" s="11" t="s">
        <v>58</v>
      </c>
    </row>
    <row r="25" spans="1:3" ht="42.75" customHeight="1">
      <c r="A25" s="39">
        <v>926</v>
      </c>
      <c r="B25" s="9" t="s">
        <v>59</v>
      </c>
      <c r="C25" s="11" t="s">
        <v>60</v>
      </c>
    </row>
    <row r="26" spans="1:3" ht="88.5" customHeight="1">
      <c r="A26" s="39">
        <v>926</v>
      </c>
      <c r="B26" s="9" t="s">
        <v>61</v>
      </c>
      <c r="C26" s="10" t="s">
        <v>35</v>
      </c>
    </row>
    <row r="27" spans="1:3" ht="87.75" customHeight="1">
      <c r="A27" s="39">
        <v>926</v>
      </c>
      <c r="B27" s="9" t="s">
        <v>62</v>
      </c>
      <c r="C27" s="10" t="s">
        <v>36</v>
      </c>
    </row>
    <row r="28" spans="1:3" ht="60.75" customHeight="1">
      <c r="A28" s="39">
        <v>926</v>
      </c>
      <c r="B28" s="9" t="s">
        <v>202</v>
      </c>
      <c r="C28" s="10" t="s">
        <v>169</v>
      </c>
    </row>
    <row r="29" spans="1:3" ht="45" customHeight="1">
      <c r="A29" s="39">
        <v>926</v>
      </c>
      <c r="B29" s="9" t="s">
        <v>24</v>
      </c>
      <c r="C29" s="10" t="s">
        <v>63</v>
      </c>
    </row>
    <row r="30" spans="1:3" ht="59.25" customHeight="1">
      <c r="A30" s="39">
        <v>926</v>
      </c>
      <c r="B30" s="9" t="s">
        <v>42</v>
      </c>
      <c r="C30" s="10" t="s">
        <v>43</v>
      </c>
    </row>
    <row r="31" spans="1:3" ht="59.25" customHeight="1">
      <c r="A31" s="39">
        <v>926</v>
      </c>
      <c r="B31" s="9" t="s">
        <v>204</v>
      </c>
      <c r="C31" s="10" t="s">
        <v>203</v>
      </c>
    </row>
    <row r="32" spans="1:3" ht="30.75" customHeight="1">
      <c r="A32" s="39">
        <v>926</v>
      </c>
      <c r="B32" s="9" t="s">
        <v>30</v>
      </c>
      <c r="C32" s="10" t="s">
        <v>25</v>
      </c>
    </row>
    <row r="33" spans="1:5" ht="61.5" customHeight="1">
      <c r="A33" s="39">
        <v>926</v>
      </c>
      <c r="B33" s="9" t="s">
        <v>64</v>
      </c>
      <c r="C33" s="10" t="s">
        <v>65</v>
      </c>
    </row>
    <row r="34" spans="1:5" ht="14.25" customHeight="1">
      <c r="A34" s="39">
        <v>926</v>
      </c>
      <c r="B34" s="9" t="s">
        <v>26</v>
      </c>
      <c r="C34" s="10" t="s">
        <v>27</v>
      </c>
    </row>
    <row r="35" spans="1:5" ht="32.25" customHeight="1">
      <c r="A35" s="39">
        <v>926</v>
      </c>
      <c r="B35" s="134" t="s">
        <v>121</v>
      </c>
      <c r="C35" s="10" t="s">
        <v>170</v>
      </c>
      <c r="E35" s="26"/>
    </row>
    <row r="36" spans="1:5" ht="44.25" customHeight="1">
      <c r="A36" s="39">
        <v>926</v>
      </c>
      <c r="B36" s="58" t="s">
        <v>231</v>
      </c>
      <c r="C36" s="10" t="s">
        <v>171</v>
      </c>
    </row>
    <row r="37" spans="1:5" ht="27" customHeight="1">
      <c r="A37" s="39">
        <v>926</v>
      </c>
      <c r="B37" s="58" t="s">
        <v>232</v>
      </c>
      <c r="C37" s="10" t="s">
        <v>172</v>
      </c>
    </row>
    <row r="38" spans="1:5" ht="45" customHeight="1">
      <c r="A38" s="39">
        <v>926</v>
      </c>
      <c r="B38" s="59">
        <v>2.02040531000001E+16</v>
      </c>
      <c r="C38" s="10" t="s">
        <v>173</v>
      </c>
    </row>
    <row r="39" spans="1:5" ht="81.75" customHeight="1">
      <c r="A39" s="39">
        <v>926</v>
      </c>
      <c r="B39" s="58" t="s">
        <v>234</v>
      </c>
      <c r="C39" s="10" t="s">
        <v>174</v>
      </c>
    </row>
    <row r="40" spans="1:5" ht="75.75" customHeight="1">
      <c r="A40" s="39">
        <v>926</v>
      </c>
      <c r="B40" s="58" t="s">
        <v>230</v>
      </c>
      <c r="C40" s="10" t="s">
        <v>175</v>
      </c>
    </row>
    <row r="41" spans="1:5" ht="45" customHeight="1">
      <c r="A41" s="39">
        <v>926</v>
      </c>
      <c r="B41" s="58" t="s">
        <v>233</v>
      </c>
      <c r="C41" s="10" t="s">
        <v>176</v>
      </c>
    </row>
    <row r="42" spans="1:5" ht="45" customHeight="1">
      <c r="A42" s="39">
        <v>926</v>
      </c>
      <c r="B42" s="58" t="s">
        <v>235</v>
      </c>
      <c r="C42" s="10" t="s">
        <v>177</v>
      </c>
    </row>
    <row r="43" spans="1:5" ht="32.25" customHeight="1">
      <c r="A43" s="39">
        <v>926</v>
      </c>
      <c r="B43" s="58" t="s">
        <v>236</v>
      </c>
      <c r="C43" s="10" t="s">
        <v>178</v>
      </c>
    </row>
    <row r="44" spans="1:5" ht="46.5" customHeight="1">
      <c r="A44" s="39">
        <v>926</v>
      </c>
      <c r="B44" s="58" t="s">
        <v>237</v>
      </c>
      <c r="C44" s="10" t="s">
        <v>179</v>
      </c>
    </row>
    <row r="45" spans="1:5" ht="14.25" customHeight="1">
      <c r="A45" s="39">
        <v>926</v>
      </c>
      <c r="B45" s="60" t="s">
        <v>238</v>
      </c>
      <c r="C45" s="61" t="s">
        <v>180</v>
      </c>
    </row>
    <row r="46" spans="1:5" ht="43.5" customHeight="1">
      <c r="A46" s="39">
        <v>926</v>
      </c>
      <c r="B46" s="62" t="s">
        <v>140</v>
      </c>
      <c r="C46" s="10" t="s">
        <v>181</v>
      </c>
    </row>
    <row r="47" spans="1:5" ht="28.5">
      <c r="A47" s="39">
        <v>926</v>
      </c>
      <c r="B47" s="60" t="s">
        <v>138</v>
      </c>
      <c r="C47" s="10" t="s">
        <v>182</v>
      </c>
    </row>
    <row r="48" spans="1:5" ht="16.5" customHeight="1">
      <c r="A48" s="39">
        <v>926</v>
      </c>
      <c r="B48" s="60" t="s">
        <v>239</v>
      </c>
      <c r="C48" s="10" t="s">
        <v>183</v>
      </c>
    </row>
    <row r="49" spans="1:3" ht="62.25" customHeight="1">
      <c r="A49" s="39">
        <v>926</v>
      </c>
      <c r="B49" s="60" t="s">
        <v>240</v>
      </c>
      <c r="C49" s="10" t="s">
        <v>184</v>
      </c>
    </row>
    <row r="50" spans="1:3" ht="74.25" customHeight="1">
      <c r="A50" s="39">
        <v>926</v>
      </c>
      <c r="B50" s="62" t="s">
        <v>142</v>
      </c>
      <c r="C50" s="10" t="s">
        <v>37</v>
      </c>
    </row>
    <row r="51" spans="1:3" ht="49.5" customHeight="1">
      <c r="A51" s="39">
        <v>926</v>
      </c>
      <c r="B51" s="58" t="s">
        <v>241</v>
      </c>
      <c r="C51" s="10" t="s">
        <v>185</v>
      </c>
    </row>
    <row r="52" spans="1:3" ht="59.25" customHeight="1">
      <c r="A52" s="39">
        <v>926</v>
      </c>
      <c r="B52" s="63" t="s">
        <v>242</v>
      </c>
      <c r="C52" s="64" t="s">
        <v>186</v>
      </c>
    </row>
    <row r="53" spans="1:3" ht="35.25" customHeight="1">
      <c r="A53" s="39">
        <v>926</v>
      </c>
      <c r="B53" s="58" t="s">
        <v>243</v>
      </c>
      <c r="C53" s="10" t="s">
        <v>187</v>
      </c>
    </row>
    <row r="54" spans="1:3" ht="17.25" customHeight="1">
      <c r="A54" s="39">
        <v>926</v>
      </c>
      <c r="B54" s="58" t="s">
        <v>188</v>
      </c>
      <c r="C54" s="10" t="s">
        <v>189</v>
      </c>
    </row>
    <row r="55" spans="1:3" ht="90" customHeight="1">
      <c r="A55" s="39">
        <v>926</v>
      </c>
      <c r="B55" s="58" t="s">
        <v>190</v>
      </c>
      <c r="C55" s="65" t="s">
        <v>191</v>
      </c>
    </row>
    <row r="56" spans="1:3" ht="57.75" customHeight="1">
      <c r="A56" s="39">
        <v>926</v>
      </c>
      <c r="B56" s="58" t="s">
        <v>244</v>
      </c>
      <c r="C56" s="10" t="s">
        <v>192</v>
      </c>
    </row>
    <row r="57" spans="1:3" ht="52.5" customHeight="1">
      <c r="A57" s="39">
        <v>926</v>
      </c>
      <c r="B57" s="58" t="s">
        <v>245</v>
      </c>
      <c r="C57" s="10" t="s">
        <v>193</v>
      </c>
    </row>
    <row r="58" spans="1:3" ht="16.5">
      <c r="A58" s="40"/>
    </row>
  </sheetData>
  <mergeCells count="1">
    <mergeCell ref="A8:C8"/>
  </mergeCells>
  <phoneticPr fontId="2" type="noConversion"/>
  <pageMargins left="0.47" right="0.17" top="0.34" bottom="0.43" header="0.3" footer="0.3"/>
  <pageSetup paperSize="9" scale="91" orientation="portrait" r:id="rId1"/>
  <colBreaks count="1" manualBreakCount="1">
    <brk id="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C51"/>
  <sheetViews>
    <sheetView workbookViewId="0">
      <selection activeCell="C1" sqref="C1"/>
    </sheetView>
  </sheetViews>
  <sheetFormatPr defaultRowHeight="12.75"/>
  <cols>
    <col min="1" max="1" width="23.85546875" style="23" customWidth="1"/>
    <col min="2" max="2" width="30.5703125" style="23" customWidth="1"/>
    <col min="3" max="3" width="54.140625" style="22" customWidth="1"/>
  </cols>
  <sheetData>
    <row r="1" spans="1:3" ht="90.75" customHeight="1">
      <c r="A1" s="281"/>
      <c r="B1" s="281"/>
      <c r="C1" s="106" t="s">
        <v>354</v>
      </c>
    </row>
    <row r="2" spans="1:3" ht="87.75" customHeight="1">
      <c r="A2" s="282" t="s">
        <v>341</v>
      </c>
      <c r="B2" s="282"/>
      <c r="C2" s="282"/>
    </row>
    <row r="3" spans="1:3" ht="42.75" customHeight="1">
      <c r="A3" s="283" t="s">
        <v>66</v>
      </c>
      <c r="B3" s="283"/>
      <c r="C3" s="284" t="s">
        <v>67</v>
      </c>
    </row>
    <row r="4" spans="1:3" ht="87.75" customHeight="1">
      <c r="A4" s="283" t="s">
        <v>68</v>
      </c>
      <c r="B4" s="283" t="s">
        <v>69</v>
      </c>
      <c r="C4" s="284"/>
    </row>
    <row r="5" spans="1:3" ht="11.25" customHeight="1">
      <c r="A5" s="283"/>
      <c r="B5" s="283"/>
      <c r="C5" s="285"/>
    </row>
    <row r="6" spans="1:3" ht="13.5" hidden="1" customHeight="1">
      <c r="A6" s="283"/>
      <c r="B6" s="283"/>
      <c r="C6" s="285"/>
    </row>
    <row r="7" spans="1:3" ht="39" hidden="1" customHeight="1">
      <c r="A7" s="283"/>
      <c r="B7" s="283"/>
      <c r="C7" s="285"/>
    </row>
    <row r="8" spans="1:3" ht="15.75">
      <c r="A8" s="12">
        <v>1</v>
      </c>
      <c r="B8" s="12">
        <v>2</v>
      </c>
      <c r="C8" s="13">
        <v>3</v>
      </c>
    </row>
    <row r="9" spans="1:3" ht="11.25" customHeight="1">
      <c r="A9" s="14"/>
      <c r="B9"/>
      <c r="C9" s="15"/>
    </row>
    <row r="10" spans="1:3" ht="30">
      <c r="A10" s="44">
        <v>1</v>
      </c>
      <c r="B10" s="16"/>
      <c r="C10" s="17" t="s">
        <v>340</v>
      </c>
    </row>
    <row r="11" spans="1:3" ht="30">
      <c r="A11" s="39">
        <v>926</v>
      </c>
      <c r="B11" s="18" t="s">
        <v>70</v>
      </c>
      <c r="C11" s="118" t="s">
        <v>103</v>
      </c>
    </row>
    <row r="12" spans="1:3" ht="30">
      <c r="A12" s="39">
        <v>926</v>
      </c>
      <c r="B12" s="18" t="s">
        <v>71</v>
      </c>
      <c r="C12" s="118" t="s">
        <v>104</v>
      </c>
    </row>
    <row r="13" spans="1:3" ht="45">
      <c r="A13" s="39">
        <v>926</v>
      </c>
      <c r="B13" s="18" t="s">
        <v>83</v>
      </c>
      <c r="C13" s="118" t="s">
        <v>105</v>
      </c>
    </row>
    <row r="14" spans="1:3" ht="28.5">
      <c r="A14" s="39">
        <v>926</v>
      </c>
      <c r="B14" s="18" t="s">
        <v>224</v>
      </c>
      <c r="C14" s="119" t="s">
        <v>225</v>
      </c>
    </row>
    <row r="15" spans="1:3" ht="42.75">
      <c r="A15" s="39">
        <v>926</v>
      </c>
      <c r="B15" s="18" t="s">
        <v>73</v>
      </c>
      <c r="C15" s="19" t="s">
        <v>74</v>
      </c>
    </row>
    <row r="16" spans="1:3" ht="57">
      <c r="A16" s="39">
        <v>926</v>
      </c>
      <c r="B16" s="18" t="s">
        <v>85</v>
      </c>
      <c r="C16" s="19" t="s">
        <v>86</v>
      </c>
    </row>
    <row r="17" spans="1:3" ht="42.75">
      <c r="A17" s="39">
        <v>926</v>
      </c>
      <c r="B17" s="18" t="s">
        <v>75</v>
      </c>
      <c r="C17" s="19" t="s">
        <v>76</v>
      </c>
    </row>
    <row r="18" spans="1:3" ht="57">
      <c r="A18" s="39">
        <v>926</v>
      </c>
      <c r="B18" s="18" t="s">
        <v>87</v>
      </c>
      <c r="C18" s="19" t="s">
        <v>88</v>
      </c>
    </row>
    <row r="19" spans="1:3">
      <c r="A19" s="20"/>
      <c r="B19" s="21"/>
    </row>
    <row r="20" spans="1:3">
      <c r="A20" s="21"/>
      <c r="B20" s="21"/>
    </row>
    <row r="21" spans="1:3">
      <c r="A21" s="21"/>
      <c r="B21" s="21"/>
    </row>
    <row r="22" spans="1:3">
      <c r="A22" s="21"/>
      <c r="B22" s="21"/>
    </row>
    <row r="23" spans="1:3">
      <c r="A23" s="21"/>
      <c r="B23" s="21"/>
    </row>
    <row r="24" spans="1:3">
      <c r="A24" s="21"/>
      <c r="B24" s="21"/>
    </row>
    <row r="25" spans="1:3">
      <c r="A25" s="21"/>
      <c r="B25" s="21"/>
    </row>
    <row r="26" spans="1:3">
      <c r="A26" s="21"/>
      <c r="B26" s="21"/>
    </row>
    <row r="27" spans="1:3">
      <c r="A27" s="21"/>
      <c r="B27" s="21"/>
    </row>
    <row r="28" spans="1:3">
      <c r="A28" s="21"/>
      <c r="B28" s="21"/>
    </row>
    <row r="29" spans="1:3">
      <c r="A29" s="21"/>
      <c r="B29" s="21"/>
    </row>
    <row r="30" spans="1:3">
      <c r="A30" s="21"/>
      <c r="B30" s="21"/>
    </row>
    <row r="31" spans="1:3">
      <c r="A31" s="21"/>
      <c r="B31" s="21"/>
    </row>
    <row r="32" spans="1:3">
      <c r="A32" s="21"/>
      <c r="B32" s="21"/>
    </row>
    <row r="33" spans="1:2">
      <c r="A33" s="21"/>
      <c r="B33" s="21"/>
    </row>
    <row r="34" spans="1:2">
      <c r="A34" s="21"/>
      <c r="B34" s="21"/>
    </row>
    <row r="35" spans="1:2">
      <c r="A35" s="21"/>
      <c r="B35" s="21"/>
    </row>
    <row r="36" spans="1:2">
      <c r="A36" s="21"/>
      <c r="B36" s="21"/>
    </row>
    <row r="37" spans="1:2">
      <c r="A37" s="21"/>
      <c r="B37" s="21"/>
    </row>
    <row r="38" spans="1:2">
      <c r="A38" s="21"/>
      <c r="B38" s="21"/>
    </row>
    <row r="39" spans="1:2">
      <c r="A39" s="21"/>
      <c r="B39" s="21"/>
    </row>
    <row r="40" spans="1:2">
      <c r="A40" s="21"/>
      <c r="B40" s="21"/>
    </row>
    <row r="41" spans="1:2">
      <c r="A41" s="21"/>
      <c r="B41" s="21"/>
    </row>
    <row r="42" spans="1:2">
      <c r="A42" s="21"/>
      <c r="B42" s="21"/>
    </row>
    <row r="43" spans="1:2">
      <c r="A43" s="21"/>
      <c r="B43" s="21"/>
    </row>
    <row r="44" spans="1:2">
      <c r="A44" s="21"/>
      <c r="B44" s="21"/>
    </row>
    <row r="45" spans="1:2">
      <c r="A45" s="21"/>
      <c r="B45" s="21"/>
    </row>
    <row r="46" spans="1:2">
      <c r="A46" s="21"/>
      <c r="B46" s="21"/>
    </row>
    <row r="47" spans="1:2">
      <c r="A47" s="21"/>
      <c r="B47" s="21"/>
    </row>
    <row r="48" spans="1:2">
      <c r="A48" s="21"/>
      <c r="B48" s="21"/>
    </row>
    <row r="49" spans="1:2">
      <c r="A49" s="21"/>
      <c r="B49" s="21"/>
    </row>
    <row r="50" spans="1:2">
      <c r="A50" s="21"/>
      <c r="B50" s="21"/>
    </row>
    <row r="51" spans="1:2">
      <c r="A51" s="21"/>
      <c r="B51" s="21"/>
    </row>
  </sheetData>
  <mergeCells count="6">
    <mergeCell ref="A1:B1"/>
    <mergeCell ref="A2:C2"/>
    <mergeCell ref="A3:B3"/>
    <mergeCell ref="C3:C7"/>
    <mergeCell ref="A4:A7"/>
    <mergeCell ref="B4:B7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O113"/>
  <sheetViews>
    <sheetView view="pageBreakPreview" topLeftCell="B1" zoomScaleNormal="75" zoomScaleSheetLayoutView="100" workbookViewId="0">
      <selection activeCell="B1" sqref="B1:K1"/>
    </sheetView>
  </sheetViews>
  <sheetFormatPr defaultRowHeight="12.75"/>
  <cols>
    <col min="1" max="1" width="80.28515625" style="139" customWidth="1"/>
    <col min="2" max="5" width="5.5703125" style="140" customWidth="1"/>
    <col min="6" max="6" width="10.5703125" style="140" customWidth="1"/>
    <col min="7" max="7" width="11.5703125" style="138" customWidth="1"/>
    <col min="8" max="8" width="13.7109375" style="141" customWidth="1"/>
    <col min="9" max="9" width="16.42578125" customWidth="1"/>
    <col min="10" max="10" width="13.7109375" style="142" customWidth="1"/>
    <col min="11" max="11" width="12.140625" customWidth="1"/>
  </cols>
  <sheetData>
    <row r="1" spans="1:15" ht="90" customHeight="1">
      <c r="A1" s="137"/>
      <c r="B1" s="286" t="s">
        <v>355</v>
      </c>
      <c r="C1" s="286"/>
      <c r="D1" s="286"/>
      <c r="E1" s="286"/>
      <c r="F1" s="286"/>
      <c r="G1" s="286"/>
      <c r="H1" s="286"/>
      <c r="I1" s="286"/>
      <c r="J1" s="286"/>
      <c r="K1" s="286"/>
    </row>
    <row r="2" spans="1:15" hidden="1"/>
    <row r="3" spans="1:15" ht="48.75" customHeight="1">
      <c r="A3" s="287" t="s">
        <v>342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</row>
    <row r="4" spans="1:15">
      <c r="A4" s="143"/>
      <c r="G4" s="140"/>
      <c r="H4" s="138"/>
      <c r="I4" s="141"/>
      <c r="J4"/>
      <c r="K4" s="141" t="s">
        <v>93</v>
      </c>
    </row>
    <row r="5" spans="1:15" ht="15.75">
      <c r="A5" s="144" t="s">
        <v>246</v>
      </c>
      <c r="B5" s="145" t="s">
        <v>247</v>
      </c>
      <c r="C5" s="145" t="s">
        <v>248</v>
      </c>
      <c r="D5" s="288" t="s">
        <v>249</v>
      </c>
      <c r="E5" s="289"/>
      <c r="F5" s="289"/>
      <c r="G5" s="290"/>
      <c r="H5" s="145" t="s">
        <v>250</v>
      </c>
      <c r="I5" s="146">
        <v>2021</v>
      </c>
      <c r="J5" s="147">
        <v>2022</v>
      </c>
      <c r="K5" s="148">
        <v>2023</v>
      </c>
    </row>
    <row r="6" spans="1:15" ht="20.25">
      <c r="A6" s="149" t="s">
        <v>251</v>
      </c>
      <c r="B6" s="150"/>
      <c r="C6" s="150"/>
      <c r="D6" s="150"/>
      <c r="E6" s="150"/>
      <c r="F6" s="150"/>
      <c r="G6" s="150"/>
      <c r="H6" s="150" t="s">
        <v>252</v>
      </c>
      <c r="I6" s="151">
        <f>I7+I55+I64+I73+I88</f>
        <v>4151.9000000000005</v>
      </c>
      <c r="J6" s="151">
        <f>J7+J55+J64+J73+J88+J95</f>
        <v>3119</v>
      </c>
      <c r="K6" s="151">
        <f>K7+K55+K64+K73+K88+K95</f>
        <v>3210</v>
      </c>
    </row>
    <row r="7" spans="1:15" ht="18.75">
      <c r="A7" s="153" t="s">
        <v>253</v>
      </c>
      <c r="B7" s="154" t="s">
        <v>254</v>
      </c>
      <c r="C7" s="154"/>
      <c r="D7" s="154"/>
      <c r="E7" s="154"/>
      <c r="F7" s="154"/>
      <c r="G7" s="154"/>
      <c r="H7" s="154" t="s">
        <v>252</v>
      </c>
      <c r="I7" s="155">
        <f>I8+I17+I43+I48</f>
        <v>2522.2000000000003</v>
      </c>
      <c r="J7" s="155">
        <f>J8+J17+J43+J48</f>
        <v>1134.3</v>
      </c>
      <c r="K7" s="155">
        <f>K8+K17+K43+K48</f>
        <v>1319.6999999999998</v>
      </c>
      <c r="N7" s="152">
        <f>J6-пр.1!D41-пр.1!D43-пр.1!D46</f>
        <v>1616.4</v>
      </c>
      <c r="O7" s="152">
        <f>K6-пр.1!E41-пр.1!E43-пр.1!E46</f>
        <v>1661.8999999999999</v>
      </c>
    </row>
    <row r="8" spans="1:15" ht="62.25" customHeight="1">
      <c r="A8" s="156" t="s">
        <v>255</v>
      </c>
      <c r="B8" s="157" t="s">
        <v>254</v>
      </c>
      <c r="C8" s="157" t="s">
        <v>256</v>
      </c>
      <c r="D8" s="157"/>
      <c r="E8" s="157"/>
      <c r="F8" s="157"/>
      <c r="G8" s="157"/>
      <c r="H8" s="157" t="s">
        <v>252</v>
      </c>
      <c r="I8" s="158">
        <f>I11+I14</f>
        <v>430.3</v>
      </c>
      <c r="J8" s="158">
        <f>J11+J14</f>
        <v>331.3</v>
      </c>
      <c r="K8" s="158">
        <f>K11+K14</f>
        <v>331.3</v>
      </c>
      <c r="N8" s="152">
        <f>N7*2.5%</f>
        <v>40.410000000000004</v>
      </c>
      <c r="O8" s="152">
        <f>O7*5%</f>
        <v>83.094999999999999</v>
      </c>
    </row>
    <row r="9" spans="1:15" ht="43.5" customHeight="1">
      <c r="A9" s="159" t="s">
        <v>257</v>
      </c>
      <c r="B9" s="157" t="s">
        <v>254</v>
      </c>
      <c r="C9" s="157" t="s">
        <v>256</v>
      </c>
      <c r="D9" s="157" t="s">
        <v>258</v>
      </c>
      <c r="E9" s="157" t="s">
        <v>259</v>
      </c>
      <c r="F9" s="157"/>
      <c r="G9" s="157"/>
      <c r="H9" s="157"/>
      <c r="I9" s="158">
        <f>I11</f>
        <v>330.3</v>
      </c>
      <c r="J9" s="158">
        <f>J11</f>
        <v>331.3</v>
      </c>
      <c r="K9" s="158">
        <f>K11</f>
        <v>331.3</v>
      </c>
    </row>
    <row r="10" spans="1:15" ht="62.25" customHeight="1">
      <c r="A10" s="160" t="s">
        <v>260</v>
      </c>
      <c r="B10" s="157" t="s">
        <v>254</v>
      </c>
      <c r="C10" s="157" t="s">
        <v>256</v>
      </c>
      <c r="D10" s="157" t="s">
        <v>258</v>
      </c>
      <c r="E10" s="157" t="s">
        <v>39</v>
      </c>
      <c r="F10" s="157"/>
      <c r="G10" s="157"/>
      <c r="H10" s="157"/>
      <c r="I10" s="158">
        <f>I11</f>
        <v>330.3</v>
      </c>
      <c r="J10" s="158">
        <f t="shared" ref="J10:K12" si="0">J11</f>
        <v>331.3</v>
      </c>
      <c r="K10" s="158">
        <f t="shared" si="0"/>
        <v>331.3</v>
      </c>
    </row>
    <row r="11" spans="1:15" ht="19.5" customHeight="1">
      <c r="A11" s="161" t="s">
        <v>261</v>
      </c>
      <c r="B11" s="150" t="s">
        <v>254</v>
      </c>
      <c r="C11" s="150" t="s">
        <v>256</v>
      </c>
      <c r="D11" s="150" t="s">
        <v>258</v>
      </c>
      <c r="E11" s="150" t="s">
        <v>39</v>
      </c>
      <c r="F11" s="150" t="s">
        <v>262</v>
      </c>
      <c r="G11" s="150" t="s">
        <v>263</v>
      </c>
      <c r="H11" s="150"/>
      <c r="I11" s="162">
        <f>I12</f>
        <v>330.3</v>
      </c>
      <c r="J11" s="162">
        <f t="shared" si="0"/>
        <v>331.3</v>
      </c>
      <c r="K11" s="162">
        <f t="shared" si="0"/>
        <v>331.3</v>
      </c>
    </row>
    <row r="12" spans="1:15" ht="115.5" customHeight="1">
      <c r="A12" s="163" t="s">
        <v>264</v>
      </c>
      <c r="B12" s="150" t="s">
        <v>254</v>
      </c>
      <c r="C12" s="150" t="s">
        <v>256</v>
      </c>
      <c r="D12" s="150" t="s">
        <v>258</v>
      </c>
      <c r="E12" s="150" t="s">
        <v>39</v>
      </c>
      <c r="F12" s="150" t="s">
        <v>262</v>
      </c>
      <c r="G12" s="150" t="s">
        <v>263</v>
      </c>
      <c r="H12" s="164" t="s">
        <v>265</v>
      </c>
      <c r="I12" s="162">
        <f>I13</f>
        <v>330.3</v>
      </c>
      <c r="J12" s="162">
        <f t="shared" si="0"/>
        <v>331.3</v>
      </c>
      <c r="K12" s="162">
        <f t="shared" si="0"/>
        <v>331.3</v>
      </c>
    </row>
    <row r="13" spans="1:15" ht="37.5">
      <c r="A13" s="165" t="s">
        <v>266</v>
      </c>
      <c r="B13" s="150" t="s">
        <v>254</v>
      </c>
      <c r="C13" s="150" t="s">
        <v>256</v>
      </c>
      <c r="D13" s="150" t="s">
        <v>258</v>
      </c>
      <c r="E13" s="150" t="s">
        <v>39</v>
      </c>
      <c r="F13" s="150" t="s">
        <v>262</v>
      </c>
      <c r="G13" s="150" t="s">
        <v>263</v>
      </c>
      <c r="H13" s="164" t="s">
        <v>267</v>
      </c>
      <c r="I13" s="162">
        <v>330.3</v>
      </c>
      <c r="J13" s="162">
        <v>331.3</v>
      </c>
      <c r="K13" s="162">
        <v>331.3</v>
      </c>
    </row>
    <row r="14" spans="1:15" ht="48" customHeight="1">
      <c r="A14" s="166" t="s">
        <v>268</v>
      </c>
      <c r="B14" s="167" t="s">
        <v>254</v>
      </c>
      <c r="C14" s="167" t="s">
        <v>256</v>
      </c>
      <c r="D14" s="167" t="s">
        <v>258</v>
      </c>
      <c r="E14" s="167" t="s">
        <v>39</v>
      </c>
      <c r="F14" s="167" t="s">
        <v>262</v>
      </c>
      <c r="G14" s="167" t="s">
        <v>269</v>
      </c>
      <c r="H14" s="167"/>
      <c r="I14" s="168">
        <f t="shared" ref="I14:K15" si="1">I15</f>
        <v>100</v>
      </c>
      <c r="J14" s="168">
        <f t="shared" si="1"/>
        <v>0</v>
      </c>
      <c r="K14" s="168">
        <f t="shared" si="1"/>
        <v>0</v>
      </c>
    </row>
    <row r="15" spans="1:15" ht="63">
      <c r="A15" s="169" t="s">
        <v>264</v>
      </c>
      <c r="B15" s="150" t="s">
        <v>254</v>
      </c>
      <c r="C15" s="150" t="s">
        <v>256</v>
      </c>
      <c r="D15" s="150" t="s">
        <v>258</v>
      </c>
      <c r="E15" s="150" t="s">
        <v>39</v>
      </c>
      <c r="F15" s="150" t="s">
        <v>262</v>
      </c>
      <c r="G15" s="167" t="s">
        <v>269</v>
      </c>
      <c r="H15" s="164" t="s">
        <v>265</v>
      </c>
      <c r="I15" s="170">
        <f t="shared" si="1"/>
        <v>100</v>
      </c>
      <c r="J15" s="170">
        <f t="shared" si="1"/>
        <v>0</v>
      </c>
      <c r="K15" s="170">
        <f t="shared" si="1"/>
        <v>0</v>
      </c>
    </row>
    <row r="16" spans="1:15" ht="18.75">
      <c r="A16" s="169" t="s">
        <v>266</v>
      </c>
      <c r="B16" s="150" t="s">
        <v>254</v>
      </c>
      <c r="C16" s="150" t="s">
        <v>256</v>
      </c>
      <c r="D16" s="150" t="s">
        <v>258</v>
      </c>
      <c r="E16" s="150" t="s">
        <v>39</v>
      </c>
      <c r="F16" s="150" t="s">
        <v>262</v>
      </c>
      <c r="G16" s="167" t="s">
        <v>269</v>
      </c>
      <c r="H16" s="164" t="s">
        <v>267</v>
      </c>
      <c r="I16" s="170">
        <v>100</v>
      </c>
      <c r="J16" s="170"/>
      <c r="K16" s="170"/>
    </row>
    <row r="17" spans="1:11" ht="54" customHeight="1">
      <c r="A17" s="171" t="s">
        <v>270</v>
      </c>
      <c r="B17" s="172" t="s">
        <v>254</v>
      </c>
      <c r="C17" s="172" t="s">
        <v>271</v>
      </c>
      <c r="D17" s="173"/>
      <c r="E17" s="173"/>
      <c r="F17" s="172"/>
      <c r="G17" s="173"/>
      <c r="H17" s="172"/>
      <c r="I17" s="174">
        <f>I20+I25+I40+I32</f>
        <v>2017.1</v>
      </c>
      <c r="J17" s="174">
        <f>J20+J25+J40+J32</f>
        <v>728.19999999999993</v>
      </c>
      <c r="K17" s="174">
        <f>K20+K25+K40+K32</f>
        <v>913.59999999999991</v>
      </c>
    </row>
    <row r="18" spans="1:11" ht="54" customHeight="1">
      <c r="A18" s="175" t="s">
        <v>257</v>
      </c>
      <c r="B18" s="176" t="s">
        <v>254</v>
      </c>
      <c r="C18" s="176" t="s">
        <v>271</v>
      </c>
      <c r="D18" s="176">
        <v>89</v>
      </c>
      <c r="E18" s="176">
        <v>0</v>
      </c>
      <c r="F18" s="164"/>
      <c r="G18" s="176"/>
      <c r="H18" s="164"/>
      <c r="I18" s="177">
        <f>I20</f>
        <v>1117.5</v>
      </c>
      <c r="J18" s="177">
        <f>J20</f>
        <v>591</v>
      </c>
      <c r="K18" s="177">
        <f>K20</f>
        <v>770.69999999999993</v>
      </c>
    </row>
    <row r="19" spans="1:11" ht="58.5" customHeight="1">
      <c r="A19" s="178" t="s">
        <v>260</v>
      </c>
      <c r="B19" s="176" t="s">
        <v>254</v>
      </c>
      <c r="C19" s="176" t="s">
        <v>271</v>
      </c>
      <c r="D19" s="176">
        <v>89</v>
      </c>
      <c r="E19" s="176">
        <v>1</v>
      </c>
      <c r="F19" s="164"/>
      <c r="G19" s="176"/>
      <c r="H19" s="164"/>
      <c r="I19" s="177">
        <f>I20</f>
        <v>1117.5</v>
      </c>
      <c r="J19" s="177">
        <f t="shared" ref="J19:K21" si="2">J20</f>
        <v>591</v>
      </c>
      <c r="K19" s="177">
        <f t="shared" si="2"/>
        <v>770.69999999999993</v>
      </c>
    </row>
    <row r="20" spans="1:11" ht="36" customHeight="1">
      <c r="A20" s="165" t="s">
        <v>272</v>
      </c>
      <c r="B20" s="176" t="s">
        <v>254</v>
      </c>
      <c r="C20" s="176" t="s">
        <v>271</v>
      </c>
      <c r="D20" s="176">
        <v>89</v>
      </c>
      <c r="E20" s="176">
        <v>1</v>
      </c>
      <c r="F20" s="164" t="s">
        <v>262</v>
      </c>
      <c r="G20" s="176">
        <v>41110</v>
      </c>
      <c r="H20" s="164"/>
      <c r="I20" s="177">
        <f>I21</f>
        <v>1117.5</v>
      </c>
      <c r="J20" s="177">
        <f t="shared" si="2"/>
        <v>591</v>
      </c>
      <c r="K20" s="177">
        <f t="shared" si="2"/>
        <v>770.69999999999993</v>
      </c>
    </row>
    <row r="21" spans="1:11" ht="53.25" customHeight="1">
      <c r="A21" s="165" t="s">
        <v>264</v>
      </c>
      <c r="B21" s="176" t="s">
        <v>254</v>
      </c>
      <c r="C21" s="176" t="s">
        <v>271</v>
      </c>
      <c r="D21" s="176">
        <v>89</v>
      </c>
      <c r="E21" s="176">
        <v>1</v>
      </c>
      <c r="F21" s="164" t="s">
        <v>262</v>
      </c>
      <c r="G21" s="176">
        <v>41110</v>
      </c>
      <c r="H21" s="164" t="s">
        <v>265</v>
      </c>
      <c r="I21" s="177">
        <f>I22</f>
        <v>1117.5</v>
      </c>
      <c r="J21" s="177">
        <f t="shared" si="2"/>
        <v>591</v>
      </c>
      <c r="K21" s="177">
        <f t="shared" si="2"/>
        <v>770.69999999999993</v>
      </c>
    </row>
    <row r="22" spans="1:11" ht="44.25" customHeight="1">
      <c r="A22" s="165" t="s">
        <v>266</v>
      </c>
      <c r="B22" s="176" t="s">
        <v>254</v>
      </c>
      <c r="C22" s="176" t="s">
        <v>271</v>
      </c>
      <c r="D22" s="176">
        <v>89</v>
      </c>
      <c r="E22" s="176">
        <v>1</v>
      </c>
      <c r="F22" s="164" t="s">
        <v>262</v>
      </c>
      <c r="G22" s="176">
        <v>41110</v>
      </c>
      <c r="H22" s="164" t="s">
        <v>267</v>
      </c>
      <c r="I22" s="177">
        <v>1117.5</v>
      </c>
      <c r="J22" s="177">
        <f>631.5-40.5</f>
        <v>591</v>
      </c>
      <c r="K22" s="177">
        <f>853.9-83.2</f>
        <v>770.69999999999993</v>
      </c>
    </row>
    <row r="23" spans="1:11" ht="44.25" customHeight="1">
      <c r="A23" s="179" t="s">
        <v>270</v>
      </c>
      <c r="B23" s="172" t="s">
        <v>254</v>
      </c>
      <c r="C23" s="172" t="s">
        <v>271</v>
      </c>
      <c r="D23" s="173">
        <v>89</v>
      </c>
      <c r="E23" s="173">
        <v>0</v>
      </c>
      <c r="F23" s="172"/>
      <c r="G23" s="173"/>
      <c r="H23" s="172"/>
      <c r="I23" s="174">
        <f>I25</f>
        <v>702.6</v>
      </c>
      <c r="J23" s="174">
        <f>J25</f>
        <v>136.9</v>
      </c>
      <c r="K23" s="174">
        <f>K25</f>
        <v>142.6</v>
      </c>
    </row>
    <row r="24" spans="1:11" ht="44.25" customHeight="1">
      <c r="A24" s="178" t="s">
        <v>260</v>
      </c>
      <c r="B24" s="164" t="s">
        <v>254</v>
      </c>
      <c r="C24" s="164" t="s">
        <v>271</v>
      </c>
      <c r="D24" s="176">
        <v>89</v>
      </c>
      <c r="E24" s="176">
        <v>1</v>
      </c>
      <c r="F24" s="164"/>
      <c r="G24" s="176"/>
      <c r="H24" s="164"/>
      <c r="I24" s="177">
        <f>I25</f>
        <v>702.6</v>
      </c>
      <c r="J24" s="177">
        <f>J25</f>
        <v>136.9</v>
      </c>
      <c r="K24" s="177">
        <f>K25</f>
        <v>142.6</v>
      </c>
    </row>
    <row r="25" spans="1:11" ht="33" customHeight="1">
      <c r="A25" s="180" t="s">
        <v>273</v>
      </c>
      <c r="B25" s="176" t="s">
        <v>254</v>
      </c>
      <c r="C25" s="176" t="s">
        <v>271</v>
      </c>
      <c r="D25" s="176">
        <v>89</v>
      </c>
      <c r="E25" s="176">
        <v>1</v>
      </c>
      <c r="F25" s="164" t="s">
        <v>262</v>
      </c>
      <c r="G25" s="176">
        <v>41120</v>
      </c>
      <c r="H25" s="164"/>
      <c r="I25" s="177">
        <f>I28+I26+I30</f>
        <v>702.6</v>
      </c>
      <c r="J25" s="177">
        <f>J28+J26+J30</f>
        <v>136.9</v>
      </c>
      <c r="K25" s="177">
        <f>K28+K26+K30</f>
        <v>142.6</v>
      </c>
    </row>
    <row r="26" spans="1:11" ht="105.75" customHeight="1">
      <c r="A26" s="165" t="s">
        <v>264</v>
      </c>
      <c r="B26" s="176" t="s">
        <v>254</v>
      </c>
      <c r="C26" s="176" t="s">
        <v>271</v>
      </c>
      <c r="D26" s="176">
        <v>89</v>
      </c>
      <c r="E26" s="176">
        <v>1</v>
      </c>
      <c r="F26" s="164" t="s">
        <v>262</v>
      </c>
      <c r="G26" s="176">
        <v>41120</v>
      </c>
      <c r="H26" s="164" t="s">
        <v>265</v>
      </c>
      <c r="I26" s="177">
        <f>I27</f>
        <v>0.6</v>
      </c>
      <c r="J26" s="177">
        <f>J27</f>
        <v>0.6</v>
      </c>
      <c r="K26" s="177">
        <f>K27</f>
        <v>0.6</v>
      </c>
    </row>
    <row r="27" spans="1:11" ht="40.5" customHeight="1">
      <c r="A27" s="165" t="s">
        <v>266</v>
      </c>
      <c r="B27" s="176" t="s">
        <v>254</v>
      </c>
      <c r="C27" s="176" t="s">
        <v>271</v>
      </c>
      <c r="D27" s="176">
        <v>89</v>
      </c>
      <c r="E27" s="176">
        <v>1</v>
      </c>
      <c r="F27" s="164" t="s">
        <v>262</v>
      </c>
      <c r="G27" s="176">
        <v>41120</v>
      </c>
      <c r="H27" s="164" t="s">
        <v>267</v>
      </c>
      <c r="I27" s="177">
        <v>0.6</v>
      </c>
      <c r="J27" s="177">
        <v>0.6</v>
      </c>
      <c r="K27" s="177">
        <v>0.6</v>
      </c>
    </row>
    <row r="28" spans="1:11" ht="39.75" customHeight="1">
      <c r="A28" s="165" t="s">
        <v>274</v>
      </c>
      <c r="B28" s="176" t="s">
        <v>254</v>
      </c>
      <c r="C28" s="176" t="s">
        <v>271</v>
      </c>
      <c r="D28" s="176">
        <v>89</v>
      </c>
      <c r="E28" s="176">
        <v>1</v>
      </c>
      <c r="F28" s="164" t="s">
        <v>262</v>
      </c>
      <c r="G28" s="176">
        <v>41120</v>
      </c>
      <c r="H28" s="164" t="s">
        <v>275</v>
      </c>
      <c r="I28" s="177">
        <f>I29</f>
        <v>614.9</v>
      </c>
      <c r="J28" s="177">
        <f>J29</f>
        <v>110</v>
      </c>
      <c r="K28" s="177">
        <f>K29</f>
        <v>115.7</v>
      </c>
    </row>
    <row r="29" spans="1:11" ht="37.5" customHeight="1">
      <c r="A29" s="181" t="s">
        <v>276</v>
      </c>
      <c r="B29" s="176" t="s">
        <v>254</v>
      </c>
      <c r="C29" s="176" t="s">
        <v>271</v>
      </c>
      <c r="D29" s="176">
        <v>89</v>
      </c>
      <c r="E29" s="176">
        <v>1</v>
      </c>
      <c r="F29" s="164" t="s">
        <v>262</v>
      </c>
      <c r="G29" s="176">
        <v>41120</v>
      </c>
      <c r="H29" s="164" t="s">
        <v>277</v>
      </c>
      <c r="I29" s="182">
        <v>614.9</v>
      </c>
      <c r="J29" s="182">
        <v>110</v>
      </c>
      <c r="K29" s="182">
        <v>115.7</v>
      </c>
    </row>
    <row r="30" spans="1:11" ht="37.5" customHeight="1">
      <c r="A30" s="183" t="s">
        <v>278</v>
      </c>
      <c r="B30" s="176" t="s">
        <v>254</v>
      </c>
      <c r="C30" s="176" t="s">
        <v>271</v>
      </c>
      <c r="D30" s="176">
        <v>89</v>
      </c>
      <c r="E30" s="176">
        <v>1</v>
      </c>
      <c r="F30" s="164" t="s">
        <v>262</v>
      </c>
      <c r="G30" s="176">
        <v>41120</v>
      </c>
      <c r="H30" s="164" t="s">
        <v>279</v>
      </c>
      <c r="I30" s="182">
        <f>I31</f>
        <v>87.1</v>
      </c>
      <c r="J30" s="182">
        <f>J31</f>
        <v>26.3</v>
      </c>
      <c r="K30" s="182">
        <f>K31</f>
        <v>26.3</v>
      </c>
    </row>
    <row r="31" spans="1:11" ht="37.5" customHeight="1">
      <c r="A31" s="183" t="s">
        <v>280</v>
      </c>
      <c r="B31" s="176" t="s">
        <v>254</v>
      </c>
      <c r="C31" s="176" t="s">
        <v>271</v>
      </c>
      <c r="D31" s="176">
        <v>89</v>
      </c>
      <c r="E31" s="176">
        <v>1</v>
      </c>
      <c r="F31" s="164" t="s">
        <v>262</v>
      </c>
      <c r="G31" s="176">
        <v>41120</v>
      </c>
      <c r="H31" s="164" t="s">
        <v>281</v>
      </c>
      <c r="I31" s="177">
        <v>87.1</v>
      </c>
      <c r="J31" s="177">
        <v>26.3</v>
      </c>
      <c r="K31" s="177">
        <v>26.3</v>
      </c>
    </row>
    <row r="32" spans="1:11" ht="89.25" customHeight="1">
      <c r="A32" s="184" t="s">
        <v>282</v>
      </c>
      <c r="B32" s="173" t="s">
        <v>254</v>
      </c>
      <c r="C32" s="173" t="s">
        <v>271</v>
      </c>
      <c r="D32" s="173"/>
      <c r="E32" s="172"/>
      <c r="F32" s="173"/>
      <c r="G32" s="172"/>
      <c r="H32" s="185"/>
      <c r="I32" s="186">
        <f>I33</f>
        <v>196.7</v>
      </c>
      <c r="J32" s="186">
        <f t="shared" ref="J32:K34" si="3">J33</f>
        <v>0</v>
      </c>
      <c r="K32" s="186">
        <f t="shared" si="3"/>
        <v>0</v>
      </c>
    </row>
    <row r="33" spans="1:11" s="191" customFormat="1" ht="37.5" customHeight="1">
      <c r="A33" s="187" t="s">
        <v>257</v>
      </c>
      <c r="B33" s="188" t="s">
        <v>254</v>
      </c>
      <c r="C33" s="188" t="s">
        <v>271</v>
      </c>
      <c r="D33" s="188">
        <v>89</v>
      </c>
      <c r="E33" s="157">
        <v>0</v>
      </c>
      <c r="F33" s="188"/>
      <c r="G33" s="157"/>
      <c r="H33" s="189"/>
      <c r="I33" s="190">
        <f>I34</f>
        <v>196.7</v>
      </c>
      <c r="J33" s="190">
        <f t="shared" si="3"/>
        <v>0</v>
      </c>
      <c r="K33" s="190">
        <f t="shared" si="3"/>
        <v>0</v>
      </c>
    </row>
    <row r="34" spans="1:11" s="191" customFormat="1" ht="37.5" customHeight="1">
      <c r="A34" s="187" t="s">
        <v>260</v>
      </c>
      <c r="B34" s="188" t="s">
        <v>254</v>
      </c>
      <c r="C34" s="188" t="s">
        <v>271</v>
      </c>
      <c r="D34" s="188">
        <v>89</v>
      </c>
      <c r="E34" s="157">
        <v>1</v>
      </c>
      <c r="F34" s="188"/>
      <c r="G34" s="157"/>
      <c r="H34" s="189"/>
      <c r="I34" s="190">
        <f>I35</f>
        <v>196.7</v>
      </c>
      <c r="J34" s="190">
        <f t="shared" si="3"/>
        <v>0</v>
      </c>
      <c r="K34" s="190">
        <f t="shared" si="3"/>
        <v>0</v>
      </c>
    </row>
    <row r="35" spans="1:11" s="191" customFormat="1" ht="60.75" customHeight="1">
      <c r="A35" s="166" t="s">
        <v>268</v>
      </c>
      <c r="B35" s="188" t="s">
        <v>254</v>
      </c>
      <c r="C35" s="188" t="s">
        <v>271</v>
      </c>
      <c r="D35" s="188">
        <v>89</v>
      </c>
      <c r="E35" s="157">
        <v>1</v>
      </c>
      <c r="F35" s="188" t="s">
        <v>262</v>
      </c>
      <c r="G35" s="157" t="s">
        <v>269</v>
      </c>
      <c r="H35" s="189"/>
      <c r="I35" s="190">
        <f>I36+I38</f>
        <v>196.7</v>
      </c>
      <c r="J35" s="190">
        <f>J36+J38</f>
        <v>0</v>
      </c>
      <c r="K35" s="190"/>
    </row>
    <row r="36" spans="1:11" s="191" customFormat="1" ht="37.5" customHeight="1">
      <c r="A36" s="187" t="s">
        <v>264</v>
      </c>
      <c r="B36" s="188" t="s">
        <v>254</v>
      </c>
      <c r="C36" s="188" t="s">
        <v>271</v>
      </c>
      <c r="D36" s="188">
        <v>89</v>
      </c>
      <c r="E36" s="157">
        <v>1</v>
      </c>
      <c r="F36" s="188" t="s">
        <v>262</v>
      </c>
      <c r="G36" s="157" t="s">
        <v>269</v>
      </c>
      <c r="H36" s="189" t="s">
        <v>265</v>
      </c>
      <c r="I36" s="190">
        <f>I37</f>
        <v>196.7</v>
      </c>
      <c r="J36" s="190">
        <f>J37</f>
        <v>0</v>
      </c>
      <c r="K36" s="190">
        <f>K37</f>
        <v>0</v>
      </c>
    </row>
    <row r="37" spans="1:11" s="191" customFormat="1" ht="37.5" customHeight="1">
      <c r="A37" s="187" t="s">
        <v>266</v>
      </c>
      <c r="B37" s="188" t="s">
        <v>254</v>
      </c>
      <c r="C37" s="188" t="s">
        <v>271</v>
      </c>
      <c r="D37" s="188">
        <v>89</v>
      </c>
      <c r="E37" s="157">
        <v>1</v>
      </c>
      <c r="F37" s="188" t="s">
        <v>262</v>
      </c>
      <c r="G37" s="157" t="s">
        <v>269</v>
      </c>
      <c r="H37" s="189" t="s">
        <v>267</v>
      </c>
      <c r="I37" s="190">
        <v>196.7</v>
      </c>
      <c r="J37" s="190"/>
      <c r="K37" s="190"/>
    </row>
    <row r="38" spans="1:11" s="191" customFormat="1" ht="37.5" customHeight="1">
      <c r="A38" s="187" t="s">
        <v>274</v>
      </c>
      <c r="B38" s="188" t="s">
        <v>254</v>
      </c>
      <c r="C38" s="188" t="s">
        <v>271</v>
      </c>
      <c r="D38" s="188">
        <v>89</v>
      </c>
      <c r="E38" s="157">
        <v>1</v>
      </c>
      <c r="F38" s="188" t="s">
        <v>262</v>
      </c>
      <c r="G38" s="157" t="s">
        <v>269</v>
      </c>
      <c r="H38" s="189" t="s">
        <v>275</v>
      </c>
      <c r="I38" s="190">
        <f>I39</f>
        <v>0</v>
      </c>
      <c r="J38" s="190">
        <f>J39</f>
        <v>0</v>
      </c>
      <c r="K38" s="190" t="str">
        <f>K39</f>
        <v xml:space="preserve"> </v>
      </c>
    </row>
    <row r="39" spans="1:11" s="191" customFormat="1" ht="37.5" customHeight="1">
      <c r="A39" s="187" t="s">
        <v>276</v>
      </c>
      <c r="B39" s="188" t="s">
        <v>254</v>
      </c>
      <c r="C39" s="188" t="s">
        <v>271</v>
      </c>
      <c r="D39" s="188">
        <v>89</v>
      </c>
      <c r="E39" s="157">
        <v>1</v>
      </c>
      <c r="F39" s="188" t="s">
        <v>262</v>
      </c>
      <c r="G39" s="157" t="s">
        <v>269</v>
      </c>
      <c r="H39" s="189" t="s">
        <v>277</v>
      </c>
      <c r="I39" s="190"/>
      <c r="J39" s="190"/>
      <c r="K39" s="190" t="s">
        <v>334</v>
      </c>
    </row>
    <row r="40" spans="1:11" ht="66" customHeight="1">
      <c r="A40" s="192" t="s">
        <v>283</v>
      </c>
      <c r="B40" s="172" t="s">
        <v>254</v>
      </c>
      <c r="C40" s="172" t="s">
        <v>271</v>
      </c>
      <c r="D40" s="188">
        <v>89</v>
      </c>
      <c r="E40" s="157">
        <v>1</v>
      </c>
      <c r="F40" s="188" t="s">
        <v>262</v>
      </c>
      <c r="G40" s="173">
        <v>77150</v>
      </c>
      <c r="H40" s="172"/>
      <c r="I40" s="174">
        <f t="shared" ref="I40:K41" si="4">I41</f>
        <v>0.3</v>
      </c>
      <c r="J40" s="174">
        <f t="shared" si="4"/>
        <v>0.3</v>
      </c>
      <c r="K40" s="174">
        <f t="shared" si="4"/>
        <v>0.3</v>
      </c>
    </row>
    <row r="41" spans="1:11" ht="34.5" customHeight="1">
      <c r="A41" s="165" t="s">
        <v>274</v>
      </c>
      <c r="B41" s="164" t="s">
        <v>254</v>
      </c>
      <c r="C41" s="164" t="s">
        <v>271</v>
      </c>
      <c r="D41" s="188">
        <v>89</v>
      </c>
      <c r="E41" s="157">
        <v>1</v>
      </c>
      <c r="F41" s="188" t="s">
        <v>262</v>
      </c>
      <c r="G41" s="176">
        <v>77150</v>
      </c>
      <c r="H41" s="164" t="s">
        <v>275</v>
      </c>
      <c r="I41" s="177">
        <f t="shared" si="4"/>
        <v>0.3</v>
      </c>
      <c r="J41" s="177">
        <f t="shared" si="4"/>
        <v>0.3</v>
      </c>
      <c r="K41" s="177">
        <f t="shared" si="4"/>
        <v>0.3</v>
      </c>
    </row>
    <row r="42" spans="1:11" ht="42.75" customHeight="1">
      <c r="A42" s="181" t="s">
        <v>276</v>
      </c>
      <c r="B42" s="164" t="s">
        <v>254</v>
      </c>
      <c r="C42" s="164" t="s">
        <v>271</v>
      </c>
      <c r="D42" s="188">
        <v>89</v>
      </c>
      <c r="E42" s="157">
        <v>1</v>
      </c>
      <c r="F42" s="188" t="s">
        <v>262</v>
      </c>
      <c r="G42" s="176">
        <v>77150</v>
      </c>
      <c r="H42" s="164" t="s">
        <v>277</v>
      </c>
      <c r="I42" s="193">
        <v>0.3</v>
      </c>
      <c r="J42" s="193">
        <v>0.3</v>
      </c>
      <c r="K42" s="193">
        <v>0.3</v>
      </c>
    </row>
    <row r="43" spans="1:11" ht="18.75" customHeight="1">
      <c r="A43" s="194" t="s">
        <v>284</v>
      </c>
      <c r="B43" s="195" t="s">
        <v>254</v>
      </c>
      <c r="C43" s="196">
        <v>11</v>
      </c>
      <c r="D43" s="196"/>
      <c r="E43" s="196"/>
      <c r="F43" s="197"/>
      <c r="G43" s="196"/>
      <c r="H43" s="167"/>
      <c r="I43" s="198">
        <f>I44</f>
        <v>50</v>
      </c>
      <c r="J43" s="198">
        <f t="shared" ref="J43:K46" si="5">J44</f>
        <v>50</v>
      </c>
      <c r="K43" s="198">
        <f t="shared" si="5"/>
        <v>50</v>
      </c>
    </row>
    <row r="44" spans="1:11" ht="18.75" customHeight="1">
      <c r="A44" s="199" t="s">
        <v>257</v>
      </c>
      <c r="B44" s="176" t="s">
        <v>254</v>
      </c>
      <c r="C44" s="200">
        <v>11</v>
      </c>
      <c r="D44" s="200">
        <v>89</v>
      </c>
      <c r="E44" s="200">
        <v>0</v>
      </c>
      <c r="F44" s="201"/>
      <c r="G44" s="200"/>
      <c r="H44" s="164"/>
      <c r="I44" s="177">
        <f>I45</f>
        <v>50</v>
      </c>
      <c r="J44" s="177">
        <f t="shared" si="5"/>
        <v>50</v>
      </c>
      <c r="K44" s="177">
        <f t="shared" si="5"/>
        <v>50</v>
      </c>
    </row>
    <row r="45" spans="1:11" ht="57" customHeight="1">
      <c r="A45" s="199" t="s">
        <v>260</v>
      </c>
      <c r="B45" s="176" t="s">
        <v>254</v>
      </c>
      <c r="C45" s="200">
        <v>11</v>
      </c>
      <c r="D45" s="200">
        <v>89</v>
      </c>
      <c r="E45" s="200">
        <v>1</v>
      </c>
      <c r="F45" s="201" t="s">
        <v>262</v>
      </c>
      <c r="G45" s="200"/>
      <c r="H45" s="164"/>
      <c r="I45" s="177">
        <f>I46</f>
        <v>50</v>
      </c>
      <c r="J45" s="177">
        <f t="shared" si="5"/>
        <v>50</v>
      </c>
      <c r="K45" s="177">
        <f t="shared" si="5"/>
        <v>50</v>
      </c>
    </row>
    <row r="46" spans="1:11" ht="26.25" customHeight="1">
      <c r="A46" s="199" t="s">
        <v>285</v>
      </c>
      <c r="B46" s="176" t="s">
        <v>254</v>
      </c>
      <c r="C46" s="200">
        <v>11</v>
      </c>
      <c r="D46" s="200">
        <v>89</v>
      </c>
      <c r="E46" s="200">
        <v>1</v>
      </c>
      <c r="F46" s="201" t="s">
        <v>262</v>
      </c>
      <c r="G46" s="200">
        <v>41180</v>
      </c>
      <c r="H46" s="164"/>
      <c r="I46" s="177">
        <f>I47</f>
        <v>50</v>
      </c>
      <c r="J46" s="177">
        <f t="shared" si="5"/>
        <v>50</v>
      </c>
      <c r="K46" s="177">
        <f t="shared" si="5"/>
        <v>50</v>
      </c>
    </row>
    <row r="47" spans="1:11" ht="18.75" customHeight="1">
      <c r="A47" s="199" t="s">
        <v>286</v>
      </c>
      <c r="B47" s="176" t="s">
        <v>254</v>
      </c>
      <c r="C47" s="200">
        <v>11</v>
      </c>
      <c r="D47" s="200">
        <v>89</v>
      </c>
      <c r="E47" s="200">
        <v>1</v>
      </c>
      <c r="F47" s="201" t="s">
        <v>262</v>
      </c>
      <c r="G47" s="200">
        <v>41180</v>
      </c>
      <c r="H47" s="164" t="s">
        <v>287</v>
      </c>
      <c r="I47" s="182">
        <v>50</v>
      </c>
      <c r="J47" s="182">
        <v>50</v>
      </c>
      <c r="K47" s="182">
        <v>50</v>
      </c>
    </row>
    <row r="48" spans="1:11" ht="18.75" customHeight="1">
      <c r="A48" s="202" t="s">
        <v>288</v>
      </c>
      <c r="B48" s="167" t="s">
        <v>254</v>
      </c>
      <c r="C48" s="167" t="s">
        <v>289</v>
      </c>
      <c r="D48" s="167"/>
      <c r="E48" s="167"/>
      <c r="F48" s="167"/>
      <c r="G48" s="167"/>
      <c r="H48" s="167"/>
      <c r="I48" s="198">
        <f>I49</f>
        <v>24.8</v>
      </c>
      <c r="J48" s="198">
        <f t="shared" ref="I48:K53" si="6">J49</f>
        <v>24.8</v>
      </c>
      <c r="K48" s="198">
        <f t="shared" si="6"/>
        <v>24.8</v>
      </c>
    </row>
    <row r="49" spans="1:11" ht="35.25" customHeight="1">
      <c r="A49" s="175" t="s">
        <v>257</v>
      </c>
      <c r="B49" s="164" t="s">
        <v>254</v>
      </c>
      <c r="C49" s="164" t="s">
        <v>289</v>
      </c>
      <c r="D49" s="164" t="s">
        <v>258</v>
      </c>
      <c r="E49" s="164" t="s">
        <v>259</v>
      </c>
      <c r="F49" s="164"/>
      <c r="G49" s="164"/>
      <c r="H49" s="164"/>
      <c r="I49" s="177">
        <f t="shared" si="6"/>
        <v>24.8</v>
      </c>
      <c r="J49" s="177">
        <f t="shared" si="6"/>
        <v>24.8</v>
      </c>
      <c r="K49" s="177">
        <f t="shared" si="6"/>
        <v>24.8</v>
      </c>
    </row>
    <row r="50" spans="1:11" ht="48" customHeight="1">
      <c r="A50" s="178" t="s">
        <v>260</v>
      </c>
      <c r="B50" s="164" t="s">
        <v>254</v>
      </c>
      <c r="C50" s="164" t="s">
        <v>289</v>
      </c>
      <c r="D50" s="164" t="s">
        <v>258</v>
      </c>
      <c r="E50" s="164" t="s">
        <v>39</v>
      </c>
      <c r="F50" s="164"/>
      <c r="G50" s="164"/>
      <c r="H50" s="164"/>
      <c r="I50" s="177">
        <f t="shared" si="6"/>
        <v>24.8</v>
      </c>
      <c r="J50" s="177">
        <f t="shared" si="6"/>
        <v>24.8</v>
      </c>
      <c r="K50" s="177">
        <f t="shared" si="6"/>
        <v>24.8</v>
      </c>
    </row>
    <row r="51" spans="1:11" ht="18.75" customHeight="1">
      <c r="A51" s="165" t="s">
        <v>290</v>
      </c>
      <c r="B51" s="164" t="s">
        <v>254</v>
      </c>
      <c r="C51" s="164" t="s">
        <v>289</v>
      </c>
      <c r="D51" s="164" t="s">
        <v>258</v>
      </c>
      <c r="E51" s="164" t="s">
        <v>39</v>
      </c>
      <c r="F51" s="164" t="s">
        <v>262</v>
      </c>
      <c r="G51" s="164" t="s">
        <v>291</v>
      </c>
      <c r="H51" s="164"/>
      <c r="I51" s="177">
        <f t="shared" si="6"/>
        <v>24.8</v>
      </c>
      <c r="J51" s="177">
        <f t="shared" si="6"/>
        <v>24.8</v>
      </c>
      <c r="K51" s="177">
        <f t="shared" si="6"/>
        <v>24.8</v>
      </c>
    </row>
    <row r="52" spans="1:11" ht="29.25" customHeight="1">
      <c r="A52" s="203" t="s">
        <v>292</v>
      </c>
      <c r="B52" s="164" t="s">
        <v>254</v>
      </c>
      <c r="C52" s="164" t="s">
        <v>289</v>
      </c>
      <c r="D52" s="164" t="s">
        <v>258</v>
      </c>
      <c r="E52" s="164" t="s">
        <v>39</v>
      </c>
      <c r="F52" s="164" t="s">
        <v>262</v>
      </c>
      <c r="G52" s="164" t="s">
        <v>293</v>
      </c>
      <c r="H52" s="164"/>
      <c r="I52" s="177">
        <f t="shared" si="6"/>
        <v>24.8</v>
      </c>
      <c r="J52" s="177">
        <f t="shared" si="6"/>
        <v>24.8</v>
      </c>
      <c r="K52" s="177">
        <f t="shared" si="6"/>
        <v>24.8</v>
      </c>
    </row>
    <row r="53" spans="1:11" ht="33.75" customHeight="1">
      <c r="A53" s="165" t="s">
        <v>274</v>
      </c>
      <c r="B53" s="164" t="s">
        <v>254</v>
      </c>
      <c r="C53" s="164" t="s">
        <v>289</v>
      </c>
      <c r="D53" s="164" t="s">
        <v>258</v>
      </c>
      <c r="E53" s="164" t="s">
        <v>39</v>
      </c>
      <c r="F53" s="164" t="s">
        <v>262</v>
      </c>
      <c r="G53" s="164" t="s">
        <v>293</v>
      </c>
      <c r="H53" s="164" t="s">
        <v>275</v>
      </c>
      <c r="I53" s="177">
        <f t="shared" si="6"/>
        <v>24.8</v>
      </c>
      <c r="J53" s="177">
        <f t="shared" si="6"/>
        <v>24.8</v>
      </c>
      <c r="K53" s="177">
        <f t="shared" si="6"/>
        <v>24.8</v>
      </c>
    </row>
    <row r="54" spans="1:11" ht="43.5" customHeight="1">
      <c r="A54" s="181" t="s">
        <v>276</v>
      </c>
      <c r="B54" s="164" t="s">
        <v>254</v>
      </c>
      <c r="C54" s="164" t="s">
        <v>289</v>
      </c>
      <c r="D54" s="164" t="s">
        <v>258</v>
      </c>
      <c r="E54" s="164" t="s">
        <v>39</v>
      </c>
      <c r="F54" s="164" t="s">
        <v>262</v>
      </c>
      <c r="G54" s="164" t="s">
        <v>293</v>
      </c>
      <c r="H54" s="164" t="s">
        <v>277</v>
      </c>
      <c r="I54" s="182">
        <v>24.8</v>
      </c>
      <c r="J54" s="182">
        <v>24.8</v>
      </c>
      <c r="K54" s="182">
        <v>24.8</v>
      </c>
    </row>
    <row r="55" spans="1:11" ht="18.75">
      <c r="A55" s="204" t="s">
        <v>294</v>
      </c>
      <c r="B55" s="205" t="s">
        <v>256</v>
      </c>
      <c r="C55" s="205"/>
      <c r="D55" s="205"/>
      <c r="E55" s="205"/>
      <c r="F55" s="205"/>
      <c r="G55" s="205"/>
      <c r="H55" s="205"/>
      <c r="I55" s="206">
        <f>I56</f>
        <v>86.8</v>
      </c>
      <c r="J55" s="206">
        <f>J56</f>
        <v>87.4</v>
      </c>
      <c r="K55" s="206">
        <f>K56</f>
        <v>90.1</v>
      </c>
    </row>
    <row r="56" spans="1:11" ht="18.75">
      <c r="A56" s="207" t="s">
        <v>295</v>
      </c>
      <c r="B56" s="150" t="s">
        <v>256</v>
      </c>
      <c r="C56" s="150" t="s">
        <v>296</v>
      </c>
      <c r="D56" s="150"/>
      <c r="E56" s="150"/>
      <c r="F56" s="150"/>
      <c r="G56" s="150"/>
      <c r="H56" s="150"/>
      <c r="I56" s="208">
        <f>I59</f>
        <v>86.8</v>
      </c>
      <c r="J56" s="208">
        <f>J59</f>
        <v>87.4</v>
      </c>
      <c r="K56" s="208">
        <f>K59</f>
        <v>90.1</v>
      </c>
    </row>
    <row r="57" spans="1:11" ht="37.5">
      <c r="A57" s="199" t="s">
        <v>257</v>
      </c>
      <c r="B57" s="150" t="s">
        <v>256</v>
      </c>
      <c r="C57" s="150" t="s">
        <v>296</v>
      </c>
      <c r="D57" s="200">
        <v>89</v>
      </c>
      <c r="E57" s="200">
        <v>0</v>
      </c>
      <c r="F57" s="201"/>
      <c r="G57" s="150"/>
      <c r="H57" s="150"/>
      <c r="I57" s="208">
        <f t="shared" ref="I57:K58" si="7">I58</f>
        <v>86.8</v>
      </c>
      <c r="J57" s="208">
        <f t="shared" si="7"/>
        <v>87.4</v>
      </c>
      <c r="K57" s="208">
        <f t="shared" si="7"/>
        <v>90.1</v>
      </c>
    </row>
    <row r="58" spans="1:11" ht="56.25">
      <c r="A58" s="199" t="s">
        <v>260</v>
      </c>
      <c r="B58" s="150" t="s">
        <v>256</v>
      </c>
      <c r="C58" s="150" t="s">
        <v>296</v>
      </c>
      <c r="D58" s="200">
        <v>89</v>
      </c>
      <c r="E58" s="200">
        <v>1</v>
      </c>
      <c r="F58" s="201" t="s">
        <v>262</v>
      </c>
      <c r="G58" s="150"/>
      <c r="H58" s="150"/>
      <c r="I58" s="208">
        <f t="shared" si="7"/>
        <v>86.8</v>
      </c>
      <c r="J58" s="208">
        <f t="shared" si="7"/>
        <v>87.4</v>
      </c>
      <c r="K58" s="208">
        <f t="shared" si="7"/>
        <v>90.1</v>
      </c>
    </row>
    <row r="59" spans="1:11" ht="37.5">
      <c r="A59" s="207" t="s">
        <v>297</v>
      </c>
      <c r="B59" s="150" t="s">
        <v>256</v>
      </c>
      <c r="C59" s="150" t="s">
        <v>256</v>
      </c>
      <c r="D59" s="200">
        <v>89</v>
      </c>
      <c r="E59" s="200">
        <v>1</v>
      </c>
      <c r="F59" s="201" t="s">
        <v>262</v>
      </c>
      <c r="G59" s="201" t="s">
        <v>262</v>
      </c>
      <c r="H59" s="150"/>
      <c r="I59" s="208">
        <f>I60+I62</f>
        <v>86.8</v>
      </c>
      <c r="J59" s="208">
        <f>J60+J62</f>
        <v>87.4</v>
      </c>
      <c r="K59" s="208">
        <f>K60+K62</f>
        <v>90.1</v>
      </c>
    </row>
    <row r="60" spans="1:11" ht="55.5" customHeight="1">
      <c r="A60" s="163" t="s">
        <v>264</v>
      </c>
      <c r="B60" s="150" t="s">
        <v>256</v>
      </c>
      <c r="C60" s="150" t="s">
        <v>296</v>
      </c>
      <c r="D60" s="200">
        <v>89</v>
      </c>
      <c r="E60" s="200">
        <v>1</v>
      </c>
      <c r="F60" s="201" t="s">
        <v>262</v>
      </c>
      <c r="G60" s="150" t="s">
        <v>298</v>
      </c>
      <c r="H60" s="150" t="s">
        <v>265</v>
      </c>
      <c r="I60" s="208">
        <f>I61</f>
        <v>85.8</v>
      </c>
      <c r="J60" s="208">
        <f>J61</f>
        <v>86.4</v>
      </c>
      <c r="K60" s="208">
        <f>K61</f>
        <v>89.1</v>
      </c>
    </row>
    <row r="61" spans="1:11" ht="49.5" customHeight="1">
      <c r="A61" s="165" t="s">
        <v>266</v>
      </c>
      <c r="B61" s="150" t="s">
        <v>256</v>
      </c>
      <c r="C61" s="150" t="s">
        <v>296</v>
      </c>
      <c r="D61" s="200">
        <v>89</v>
      </c>
      <c r="E61" s="200">
        <v>1</v>
      </c>
      <c r="F61" s="201" t="s">
        <v>262</v>
      </c>
      <c r="G61" s="150" t="s">
        <v>298</v>
      </c>
      <c r="H61" s="150" t="s">
        <v>267</v>
      </c>
      <c r="I61" s="209">
        <v>85.8</v>
      </c>
      <c r="J61" s="209">
        <v>86.4</v>
      </c>
      <c r="K61" s="209">
        <v>89.1</v>
      </c>
    </row>
    <row r="62" spans="1:11" ht="37.5">
      <c r="A62" s="165" t="s">
        <v>274</v>
      </c>
      <c r="B62" s="150" t="s">
        <v>256</v>
      </c>
      <c r="C62" s="150" t="s">
        <v>296</v>
      </c>
      <c r="D62" s="200">
        <v>89</v>
      </c>
      <c r="E62" s="200">
        <v>1</v>
      </c>
      <c r="F62" s="201" t="s">
        <v>262</v>
      </c>
      <c r="G62" s="150" t="s">
        <v>298</v>
      </c>
      <c r="H62" s="150" t="s">
        <v>275</v>
      </c>
      <c r="I62" s="208">
        <f>I63</f>
        <v>1</v>
      </c>
      <c r="J62" s="208">
        <f>J63</f>
        <v>1</v>
      </c>
      <c r="K62" s="208">
        <f>K63</f>
        <v>1</v>
      </c>
    </row>
    <row r="63" spans="1:11" ht="37.5">
      <c r="A63" s="181" t="s">
        <v>276</v>
      </c>
      <c r="B63" s="150" t="s">
        <v>256</v>
      </c>
      <c r="C63" s="150" t="s">
        <v>296</v>
      </c>
      <c r="D63" s="200">
        <v>89</v>
      </c>
      <c r="E63" s="200">
        <v>1</v>
      </c>
      <c r="F63" s="201" t="s">
        <v>262</v>
      </c>
      <c r="G63" s="150" t="s">
        <v>298</v>
      </c>
      <c r="H63" s="150" t="s">
        <v>277</v>
      </c>
      <c r="I63" s="209">
        <v>1</v>
      </c>
      <c r="J63" s="209">
        <v>1</v>
      </c>
      <c r="K63" s="209">
        <v>1</v>
      </c>
    </row>
    <row r="64" spans="1:11" ht="18.75">
      <c r="A64" s="210" t="s">
        <v>299</v>
      </c>
      <c r="B64" s="211" t="s">
        <v>271</v>
      </c>
      <c r="C64" s="211"/>
      <c r="D64" s="211"/>
      <c r="E64" s="211"/>
      <c r="F64" s="211"/>
      <c r="G64" s="211"/>
      <c r="H64" s="211"/>
      <c r="I64" s="212">
        <f>I65</f>
        <v>837.9</v>
      </c>
      <c r="J64" s="212">
        <f>J65</f>
        <v>1414.9</v>
      </c>
      <c r="K64" s="212">
        <f>K65</f>
        <v>1457.7</v>
      </c>
    </row>
    <row r="65" spans="1:11" ht="18.75">
      <c r="A65" s="161" t="s">
        <v>300</v>
      </c>
      <c r="B65" s="150" t="s">
        <v>271</v>
      </c>
      <c r="C65" s="150" t="s">
        <v>301</v>
      </c>
      <c r="D65" s="150"/>
      <c r="E65" s="150"/>
      <c r="F65" s="150"/>
      <c r="G65" s="150"/>
      <c r="H65" s="150"/>
      <c r="I65" s="208">
        <f>I66+I71+I72</f>
        <v>837.9</v>
      </c>
      <c r="J65" s="208">
        <f>J68</f>
        <v>1414.9</v>
      </c>
      <c r="K65" s="208">
        <f>K68</f>
        <v>1457.7</v>
      </c>
    </row>
    <row r="66" spans="1:11" ht="37.5">
      <c r="A66" s="199" t="s">
        <v>257</v>
      </c>
      <c r="B66" s="150" t="s">
        <v>271</v>
      </c>
      <c r="C66" s="150" t="s">
        <v>301</v>
      </c>
      <c r="D66" s="200">
        <v>89</v>
      </c>
      <c r="E66" s="200">
        <v>0</v>
      </c>
      <c r="F66" s="201"/>
      <c r="G66" s="150"/>
      <c r="H66" s="150"/>
      <c r="I66" s="208">
        <f>I70</f>
        <v>795.9</v>
      </c>
      <c r="J66" s="208">
        <f>J70</f>
        <v>1414.9</v>
      </c>
      <c r="K66" s="208">
        <f>K70</f>
        <v>1457.7</v>
      </c>
    </row>
    <row r="67" spans="1:11" ht="56.25">
      <c r="A67" s="199" t="s">
        <v>260</v>
      </c>
      <c r="B67" s="150" t="s">
        <v>271</v>
      </c>
      <c r="C67" s="150" t="s">
        <v>301</v>
      </c>
      <c r="D67" s="200">
        <v>89</v>
      </c>
      <c r="E67" s="200">
        <v>1</v>
      </c>
      <c r="F67" s="201" t="s">
        <v>262</v>
      </c>
      <c r="G67" s="150"/>
      <c r="H67" s="150"/>
      <c r="I67" s="208">
        <f>I70</f>
        <v>795.9</v>
      </c>
      <c r="J67" s="208">
        <f>J70</f>
        <v>1414.9</v>
      </c>
      <c r="K67" s="208">
        <f>K70</f>
        <v>1457.7</v>
      </c>
    </row>
    <row r="68" spans="1:11" ht="141.75">
      <c r="A68" s="46" t="s">
        <v>302</v>
      </c>
      <c r="B68" s="150" t="s">
        <v>271</v>
      </c>
      <c r="C68" s="150" t="s">
        <v>301</v>
      </c>
      <c r="D68" s="200">
        <v>89</v>
      </c>
      <c r="E68" s="200">
        <v>1</v>
      </c>
      <c r="F68" s="201" t="s">
        <v>262</v>
      </c>
      <c r="G68" s="150" t="s">
        <v>303</v>
      </c>
      <c r="H68" s="150"/>
      <c r="I68" s="208">
        <f t="shared" ref="I68:K69" si="8">I69</f>
        <v>795.9</v>
      </c>
      <c r="J68" s="208">
        <f t="shared" si="8"/>
        <v>1414.9</v>
      </c>
      <c r="K68" s="208">
        <f t="shared" si="8"/>
        <v>1457.7</v>
      </c>
    </row>
    <row r="69" spans="1:11" ht="37.5">
      <c r="A69" s="165" t="s">
        <v>274</v>
      </c>
      <c r="B69" s="150" t="s">
        <v>271</v>
      </c>
      <c r="C69" s="150" t="s">
        <v>301</v>
      </c>
      <c r="D69" s="200">
        <v>89</v>
      </c>
      <c r="E69" s="200">
        <v>1</v>
      </c>
      <c r="F69" s="201" t="s">
        <v>262</v>
      </c>
      <c r="G69" s="150" t="s">
        <v>303</v>
      </c>
      <c r="H69" s="150" t="s">
        <v>275</v>
      </c>
      <c r="I69" s="208">
        <f t="shared" si="8"/>
        <v>795.9</v>
      </c>
      <c r="J69" s="208">
        <f t="shared" si="8"/>
        <v>1414.9</v>
      </c>
      <c r="K69" s="208">
        <f t="shared" si="8"/>
        <v>1457.7</v>
      </c>
    </row>
    <row r="70" spans="1:11" ht="37.5">
      <c r="A70" s="181" t="s">
        <v>276</v>
      </c>
      <c r="B70" s="150" t="s">
        <v>271</v>
      </c>
      <c r="C70" s="150" t="s">
        <v>301</v>
      </c>
      <c r="D70" s="200">
        <v>89</v>
      </c>
      <c r="E70" s="200">
        <v>1</v>
      </c>
      <c r="F70" s="201" t="s">
        <v>262</v>
      </c>
      <c r="G70" s="150" t="s">
        <v>303</v>
      </c>
      <c r="H70" s="150" t="s">
        <v>277</v>
      </c>
      <c r="I70" s="265">
        <f>1326.5-530.6</f>
        <v>795.9</v>
      </c>
      <c r="J70" s="266">
        <v>1414.9</v>
      </c>
      <c r="K70" s="267">
        <v>1457.7</v>
      </c>
    </row>
    <row r="71" spans="1:11" ht="37.5">
      <c r="A71" s="181" t="s">
        <v>274</v>
      </c>
      <c r="B71" s="150" t="s">
        <v>271</v>
      </c>
      <c r="C71" s="150" t="s">
        <v>348</v>
      </c>
      <c r="D71" s="200">
        <v>89</v>
      </c>
      <c r="E71" s="200">
        <v>1</v>
      </c>
      <c r="F71" s="201" t="s">
        <v>262</v>
      </c>
      <c r="G71" s="150" t="s">
        <v>349</v>
      </c>
      <c r="H71" s="150" t="s">
        <v>350</v>
      </c>
      <c r="I71" s="265">
        <v>40</v>
      </c>
      <c r="J71" s="266"/>
      <c r="K71" s="267"/>
    </row>
    <row r="72" spans="1:11" ht="37.5">
      <c r="A72" s="181" t="s">
        <v>274</v>
      </c>
      <c r="B72" s="150" t="s">
        <v>271</v>
      </c>
      <c r="C72" s="150" t="s">
        <v>348</v>
      </c>
      <c r="D72" s="200">
        <v>89</v>
      </c>
      <c r="E72" s="200">
        <v>1</v>
      </c>
      <c r="F72" s="201" t="s">
        <v>262</v>
      </c>
      <c r="G72" s="150" t="s">
        <v>349</v>
      </c>
      <c r="H72" s="150" t="s">
        <v>351</v>
      </c>
      <c r="I72" s="265">
        <v>2</v>
      </c>
      <c r="J72" s="266"/>
      <c r="K72" s="267"/>
    </row>
    <row r="73" spans="1:11" ht="18.75">
      <c r="A73" s="213" t="s">
        <v>304</v>
      </c>
      <c r="B73" s="214" t="s">
        <v>305</v>
      </c>
      <c r="C73" s="214"/>
      <c r="D73" s="214"/>
      <c r="E73" s="214"/>
      <c r="F73" s="214"/>
      <c r="G73" s="214"/>
      <c r="H73" s="214"/>
      <c r="I73" s="215">
        <f>I74+I80+I83</f>
        <v>464.5</v>
      </c>
      <c r="J73" s="215">
        <f>J74+J80+J83</f>
        <v>226.2</v>
      </c>
      <c r="K73" s="215">
        <f>K74+K80+K83</f>
        <v>160</v>
      </c>
    </row>
    <row r="74" spans="1:11" ht="18.75">
      <c r="A74" s="216" t="s">
        <v>306</v>
      </c>
      <c r="B74" s="217" t="s">
        <v>305</v>
      </c>
      <c r="C74" s="217" t="s">
        <v>296</v>
      </c>
      <c r="D74" s="217"/>
      <c r="E74" s="217"/>
      <c r="F74" s="217"/>
      <c r="G74" s="217"/>
      <c r="H74" s="217"/>
      <c r="I74" s="218">
        <f t="shared" ref="I74:K78" si="9">I75</f>
        <v>161.4</v>
      </c>
      <c r="J74" s="218">
        <f t="shared" si="9"/>
        <v>130</v>
      </c>
      <c r="K74" s="218">
        <f t="shared" si="9"/>
        <v>130</v>
      </c>
    </row>
    <row r="75" spans="1:11" ht="37.5">
      <c r="A75" s="175" t="s">
        <v>257</v>
      </c>
      <c r="B75" s="219" t="s">
        <v>305</v>
      </c>
      <c r="C75" s="219" t="s">
        <v>296</v>
      </c>
      <c r="D75" s="164" t="s">
        <v>258</v>
      </c>
      <c r="E75" s="164" t="s">
        <v>259</v>
      </c>
      <c r="F75" s="150"/>
      <c r="G75" s="150"/>
      <c r="H75" s="150"/>
      <c r="I75" s="158">
        <f t="shared" si="9"/>
        <v>161.4</v>
      </c>
      <c r="J75" s="158">
        <f t="shared" si="9"/>
        <v>130</v>
      </c>
      <c r="K75" s="158">
        <f t="shared" si="9"/>
        <v>130</v>
      </c>
    </row>
    <row r="76" spans="1:11" ht="56.25">
      <c r="A76" s="178" t="s">
        <v>260</v>
      </c>
      <c r="B76" s="219" t="s">
        <v>305</v>
      </c>
      <c r="C76" s="219" t="s">
        <v>296</v>
      </c>
      <c r="D76" s="164" t="s">
        <v>258</v>
      </c>
      <c r="E76" s="164" t="s">
        <v>39</v>
      </c>
      <c r="F76" s="150"/>
      <c r="G76" s="150"/>
      <c r="H76" s="150"/>
      <c r="I76" s="158">
        <f t="shared" si="9"/>
        <v>161.4</v>
      </c>
      <c r="J76" s="158">
        <f t="shared" si="9"/>
        <v>130</v>
      </c>
      <c r="K76" s="158">
        <f t="shared" si="9"/>
        <v>130</v>
      </c>
    </row>
    <row r="77" spans="1:11" ht="18.75">
      <c r="A77" s="149" t="s">
        <v>307</v>
      </c>
      <c r="B77" s="150" t="s">
        <v>305</v>
      </c>
      <c r="C77" s="150" t="s">
        <v>296</v>
      </c>
      <c r="D77" s="150" t="s">
        <v>258</v>
      </c>
      <c r="E77" s="150" t="s">
        <v>39</v>
      </c>
      <c r="F77" s="150" t="s">
        <v>262</v>
      </c>
      <c r="G77" s="150" t="s">
        <v>308</v>
      </c>
      <c r="H77" s="150"/>
      <c r="I77" s="208">
        <f t="shared" si="9"/>
        <v>161.4</v>
      </c>
      <c r="J77" s="208">
        <f t="shared" si="9"/>
        <v>130</v>
      </c>
      <c r="K77" s="208">
        <f t="shared" si="9"/>
        <v>130</v>
      </c>
    </row>
    <row r="78" spans="1:11" ht="37.5">
      <c r="A78" s="165" t="s">
        <v>274</v>
      </c>
      <c r="B78" s="150" t="s">
        <v>305</v>
      </c>
      <c r="C78" s="150" t="s">
        <v>296</v>
      </c>
      <c r="D78" s="150" t="s">
        <v>258</v>
      </c>
      <c r="E78" s="150" t="s">
        <v>39</v>
      </c>
      <c r="F78" s="150" t="s">
        <v>262</v>
      </c>
      <c r="G78" s="150" t="s">
        <v>308</v>
      </c>
      <c r="H78" s="150" t="s">
        <v>275</v>
      </c>
      <c r="I78" s="208">
        <f t="shared" si="9"/>
        <v>161.4</v>
      </c>
      <c r="J78" s="208">
        <f t="shared" si="9"/>
        <v>130</v>
      </c>
      <c r="K78" s="208">
        <f t="shared" si="9"/>
        <v>130</v>
      </c>
    </row>
    <row r="79" spans="1:11" ht="37.5">
      <c r="A79" s="181" t="s">
        <v>276</v>
      </c>
      <c r="B79" s="150" t="s">
        <v>305</v>
      </c>
      <c r="C79" s="150" t="s">
        <v>296</v>
      </c>
      <c r="D79" s="150" t="s">
        <v>258</v>
      </c>
      <c r="E79" s="150" t="s">
        <v>39</v>
      </c>
      <c r="F79" s="150" t="s">
        <v>262</v>
      </c>
      <c r="G79" s="150" t="s">
        <v>308</v>
      </c>
      <c r="H79" s="150" t="s">
        <v>277</v>
      </c>
      <c r="I79" s="209">
        <v>161.4</v>
      </c>
      <c r="J79" s="209">
        <v>130</v>
      </c>
      <c r="K79" s="209">
        <v>130</v>
      </c>
    </row>
    <row r="80" spans="1:11" ht="18.75">
      <c r="A80" s="203" t="s">
        <v>332</v>
      </c>
      <c r="B80" s="214" t="s">
        <v>305</v>
      </c>
      <c r="C80" s="214" t="s">
        <v>296</v>
      </c>
      <c r="D80" s="214" t="s">
        <v>258</v>
      </c>
      <c r="E80" s="214" t="s">
        <v>39</v>
      </c>
      <c r="F80" s="214" t="s">
        <v>262</v>
      </c>
      <c r="G80" s="214" t="s">
        <v>333</v>
      </c>
      <c r="H80" s="211"/>
      <c r="I80" s="220">
        <f>I82</f>
        <v>5</v>
      </c>
      <c r="J80" s="220">
        <f>J82</f>
        <v>0</v>
      </c>
      <c r="K80" s="220">
        <f>K82</f>
        <v>0</v>
      </c>
    </row>
    <row r="81" spans="1:11" ht="37.5">
      <c r="A81" s="165" t="s">
        <v>274</v>
      </c>
      <c r="B81" s="150" t="s">
        <v>305</v>
      </c>
      <c r="C81" s="150" t="s">
        <v>296</v>
      </c>
      <c r="D81" s="150" t="s">
        <v>258</v>
      </c>
      <c r="E81" s="150" t="s">
        <v>39</v>
      </c>
      <c r="F81" s="150" t="s">
        <v>262</v>
      </c>
      <c r="G81" s="262" t="s">
        <v>333</v>
      </c>
      <c r="H81" s="150" t="s">
        <v>275</v>
      </c>
      <c r="I81" s="209">
        <f>I82</f>
        <v>5</v>
      </c>
      <c r="J81" s="209">
        <f>J82</f>
        <v>0</v>
      </c>
      <c r="K81" s="209">
        <f>K82</f>
        <v>0</v>
      </c>
    </row>
    <row r="82" spans="1:11" ht="37.5">
      <c r="A82" s="181" t="s">
        <v>276</v>
      </c>
      <c r="B82" s="150" t="s">
        <v>305</v>
      </c>
      <c r="C82" s="150" t="s">
        <v>296</v>
      </c>
      <c r="D82" s="150" t="s">
        <v>258</v>
      </c>
      <c r="E82" s="150" t="s">
        <v>39</v>
      </c>
      <c r="F82" s="150" t="s">
        <v>262</v>
      </c>
      <c r="G82" s="262" t="s">
        <v>333</v>
      </c>
      <c r="H82" s="150" t="s">
        <v>277</v>
      </c>
      <c r="I82" s="209">
        <v>5</v>
      </c>
      <c r="J82" s="209"/>
      <c r="K82" s="209"/>
    </row>
    <row r="83" spans="1:11" s="222" customFormat="1" ht="18.75">
      <c r="A83" s="221" t="s">
        <v>309</v>
      </c>
      <c r="B83" s="211" t="s">
        <v>305</v>
      </c>
      <c r="C83" s="211" t="s">
        <v>296</v>
      </c>
      <c r="D83" s="211" t="s">
        <v>258</v>
      </c>
      <c r="E83" s="211"/>
      <c r="F83" s="211"/>
      <c r="G83" s="211"/>
      <c r="H83" s="211"/>
      <c r="I83" s="212">
        <f t="shared" ref="I83:K84" si="10">I86</f>
        <v>298.10000000000002</v>
      </c>
      <c r="J83" s="212">
        <f t="shared" si="10"/>
        <v>96.2</v>
      </c>
      <c r="K83" s="212">
        <f t="shared" si="10"/>
        <v>30</v>
      </c>
    </row>
    <row r="84" spans="1:11" s="222" customFormat="1" ht="37.5">
      <c r="A84" s="175" t="s">
        <v>257</v>
      </c>
      <c r="B84" s="219" t="s">
        <v>305</v>
      </c>
      <c r="C84" s="219" t="s">
        <v>296</v>
      </c>
      <c r="D84" s="164" t="s">
        <v>258</v>
      </c>
      <c r="E84" s="164" t="s">
        <v>259</v>
      </c>
      <c r="F84" s="150"/>
      <c r="G84" s="150"/>
      <c r="H84" s="150"/>
      <c r="I84" s="158">
        <f t="shared" si="10"/>
        <v>298.10000000000002</v>
      </c>
      <c r="J84" s="158">
        <f t="shared" si="10"/>
        <v>96.2</v>
      </c>
      <c r="K84" s="158">
        <f t="shared" si="10"/>
        <v>30</v>
      </c>
    </row>
    <row r="85" spans="1:11" s="222" customFormat="1" ht="56.25">
      <c r="A85" s="178" t="s">
        <v>260</v>
      </c>
      <c r="B85" s="219" t="s">
        <v>305</v>
      </c>
      <c r="C85" s="219" t="s">
        <v>296</v>
      </c>
      <c r="D85" s="164" t="s">
        <v>258</v>
      </c>
      <c r="E85" s="164" t="s">
        <v>39</v>
      </c>
      <c r="F85" s="150"/>
      <c r="G85" s="150"/>
      <c r="H85" s="150"/>
      <c r="I85" s="158">
        <f>I87</f>
        <v>298.10000000000002</v>
      </c>
      <c r="J85" s="158">
        <f>J87</f>
        <v>96.2</v>
      </c>
      <c r="K85" s="158">
        <f>K87</f>
        <v>30</v>
      </c>
    </row>
    <row r="86" spans="1:11" ht="37.5">
      <c r="A86" s="165" t="s">
        <v>274</v>
      </c>
      <c r="B86" s="150" t="s">
        <v>305</v>
      </c>
      <c r="C86" s="150" t="s">
        <v>296</v>
      </c>
      <c r="D86" s="150" t="s">
        <v>258</v>
      </c>
      <c r="E86" s="150" t="s">
        <v>39</v>
      </c>
      <c r="F86" s="150" t="s">
        <v>262</v>
      </c>
      <c r="G86" s="150" t="s">
        <v>310</v>
      </c>
      <c r="H86" s="150" t="s">
        <v>275</v>
      </c>
      <c r="I86" s="208">
        <f>I87</f>
        <v>298.10000000000002</v>
      </c>
      <c r="J86" s="208">
        <f>J87</f>
        <v>96.2</v>
      </c>
      <c r="K86" s="208">
        <f>K87</f>
        <v>30</v>
      </c>
    </row>
    <row r="87" spans="1:11" ht="37.5">
      <c r="A87" s="181" t="s">
        <v>276</v>
      </c>
      <c r="B87" s="150" t="s">
        <v>305</v>
      </c>
      <c r="C87" s="150" t="s">
        <v>296</v>
      </c>
      <c r="D87" s="150" t="s">
        <v>258</v>
      </c>
      <c r="E87" s="150" t="s">
        <v>39</v>
      </c>
      <c r="F87" s="150" t="s">
        <v>262</v>
      </c>
      <c r="G87" s="150" t="s">
        <v>310</v>
      </c>
      <c r="H87" s="150" t="s">
        <v>277</v>
      </c>
      <c r="I87" s="209">
        <v>298.10000000000002</v>
      </c>
      <c r="J87" s="209">
        <v>96.2</v>
      </c>
      <c r="K87" s="209">
        <v>30</v>
      </c>
    </row>
    <row r="88" spans="1:11" ht="18.75">
      <c r="A88" s="210" t="s">
        <v>311</v>
      </c>
      <c r="B88" s="211" t="s">
        <v>312</v>
      </c>
      <c r="C88" s="211"/>
      <c r="D88" s="211"/>
      <c r="E88" s="211"/>
      <c r="F88" s="211"/>
      <c r="G88" s="211"/>
      <c r="H88" s="211" t="s">
        <v>252</v>
      </c>
      <c r="I88" s="223">
        <f t="shared" ref="I88:K93" si="11">I89</f>
        <v>240.5</v>
      </c>
      <c r="J88" s="223">
        <f t="shared" si="11"/>
        <v>215.7</v>
      </c>
      <c r="K88" s="223">
        <f t="shared" si="11"/>
        <v>99.3</v>
      </c>
    </row>
    <row r="89" spans="1:11" ht="18.75">
      <c r="A89" s="224" t="s">
        <v>313</v>
      </c>
      <c r="B89" s="164" t="s">
        <v>312</v>
      </c>
      <c r="C89" s="164" t="s">
        <v>254</v>
      </c>
      <c r="D89" s="164"/>
      <c r="E89" s="164"/>
      <c r="F89" s="164"/>
      <c r="G89" s="164"/>
      <c r="H89" s="164"/>
      <c r="I89" s="177">
        <f t="shared" si="11"/>
        <v>240.5</v>
      </c>
      <c r="J89" s="177">
        <f t="shared" si="11"/>
        <v>215.7</v>
      </c>
      <c r="K89" s="177">
        <f t="shared" si="11"/>
        <v>99.3</v>
      </c>
    </row>
    <row r="90" spans="1:11" ht="37.5">
      <c r="A90" s="175" t="s">
        <v>257</v>
      </c>
      <c r="B90" s="164" t="s">
        <v>312</v>
      </c>
      <c r="C90" s="164" t="s">
        <v>254</v>
      </c>
      <c r="D90" s="164" t="s">
        <v>258</v>
      </c>
      <c r="E90" s="164" t="s">
        <v>259</v>
      </c>
      <c r="F90" s="164"/>
      <c r="G90" s="164"/>
      <c r="H90" s="164"/>
      <c r="I90" s="177">
        <f t="shared" si="11"/>
        <v>240.5</v>
      </c>
      <c r="J90" s="177">
        <f t="shared" si="11"/>
        <v>215.7</v>
      </c>
      <c r="K90" s="177">
        <f t="shared" si="11"/>
        <v>99.3</v>
      </c>
    </row>
    <row r="91" spans="1:11" ht="51.75" customHeight="1">
      <c r="A91" s="178" t="s">
        <v>260</v>
      </c>
      <c r="B91" s="164" t="s">
        <v>312</v>
      </c>
      <c r="C91" s="164" t="s">
        <v>254</v>
      </c>
      <c r="D91" s="164" t="s">
        <v>258</v>
      </c>
      <c r="E91" s="164" t="s">
        <v>39</v>
      </c>
      <c r="F91" s="164"/>
      <c r="G91" s="164"/>
      <c r="H91" s="164"/>
      <c r="I91" s="177">
        <f t="shared" si="11"/>
        <v>240.5</v>
      </c>
      <c r="J91" s="177">
        <f t="shared" si="11"/>
        <v>215.7</v>
      </c>
      <c r="K91" s="177">
        <f t="shared" si="11"/>
        <v>99.3</v>
      </c>
    </row>
    <row r="92" spans="1:11" ht="33" customHeight="1">
      <c r="A92" s="225" t="s">
        <v>314</v>
      </c>
      <c r="B92" s="164" t="s">
        <v>312</v>
      </c>
      <c r="C92" s="164" t="s">
        <v>254</v>
      </c>
      <c r="D92" s="164" t="s">
        <v>258</v>
      </c>
      <c r="E92" s="164" t="s">
        <v>39</v>
      </c>
      <c r="F92" s="164" t="s">
        <v>262</v>
      </c>
      <c r="G92" s="164" t="s">
        <v>315</v>
      </c>
      <c r="H92" s="164"/>
      <c r="I92" s="177">
        <f>I94</f>
        <v>240.5</v>
      </c>
      <c r="J92" s="177">
        <f>J94</f>
        <v>215.7</v>
      </c>
      <c r="K92" s="177">
        <f>K94</f>
        <v>99.3</v>
      </c>
    </row>
    <row r="93" spans="1:11" ht="45" customHeight="1">
      <c r="A93" s="226" t="s">
        <v>316</v>
      </c>
      <c r="B93" s="164" t="s">
        <v>312</v>
      </c>
      <c r="C93" s="164" t="s">
        <v>254</v>
      </c>
      <c r="D93" s="164" t="s">
        <v>258</v>
      </c>
      <c r="E93" s="164" t="s">
        <v>39</v>
      </c>
      <c r="F93" s="164" t="s">
        <v>262</v>
      </c>
      <c r="G93" s="164" t="s">
        <v>315</v>
      </c>
      <c r="H93" s="164" t="s">
        <v>317</v>
      </c>
      <c r="I93" s="177">
        <f t="shared" si="11"/>
        <v>240.5</v>
      </c>
      <c r="J93" s="177">
        <f t="shared" si="11"/>
        <v>215.7</v>
      </c>
      <c r="K93" s="177">
        <f t="shared" si="11"/>
        <v>99.3</v>
      </c>
    </row>
    <row r="94" spans="1:11" ht="34.5" customHeight="1">
      <c r="A94" s="226" t="s">
        <v>318</v>
      </c>
      <c r="B94" s="164" t="s">
        <v>312</v>
      </c>
      <c r="C94" s="164" t="s">
        <v>254</v>
      </c>
      <c r="D94" s="164" t="s">
        <v>258</v>
      </c>
      <c r="E94" s="164" t="s">
        <v>39</v>
      </c>
      <c r="F94" s="164" t="s">
        <v>262</v>
      </c>
      <c r="G94" s="164" t="s">
        <v>315</v>
      </c>
      <c r="H94" s="164" t="s">
        <v>319</v>
      </c>
      <c r="I94" s="182">
        <v>240.5</v>
      </c>
      <c r="J94" s="182">
        <v>215.7</v>
      </c>
      <c r="K94" s="182">
        <v>99.3</v>
      </c>
    </row>
    <row r="95" spans="1:11" ht="29.25" customHeight="1">
      <c r="A95" s="227" t="s">
        <v>320</v>
      </c>
      <c r="B95" s="228">
        <v>99</v>
      </c>
      <c r="C95" s="229"/>
      <c r="D95" s="229"/>
      <c r="E95" s="229"/>
      <c r="F95" s="229"/>
      <c r="G95" s="229"/>
      <c r="H95" s="229"/>
      <c r="I95" s="228">
        <f>I101</f>
        <v>0</v>
      </c>
      <c r="J95" s="228">
        <f>J101</f>
        <v>40.5</v>
      </c>
      <c r="K95" s="228">
        <f>K101</f>
        <v>83.2</v>
      </c>
    </row>
    <row r="96" spans="1:11" ht="34.5" customHeight="1">
      <c r="A96" s="230" t="s">
        <v>320</v>
      </c>
      <c r="B96" s="231">
        <v>99</v>
      </c>
      <c r="C96" s="231">
        <v>99</v>
      </c>
      <c r="D96" s="229"/>
      <c r="E96" s="229"/>
      <c r="F96" s="229"/>
      <c r="G96" s="229"/>
      <c r="H96" s="229"/>
      <c r="I96" s="231">
        <f>I101</f>
        <v>0</v>
      </c>
      <c r="J96" s="231">
        <f>J101</f>
        <v>40.5</v>
      </c>
      <c r="K96" s="231">
        <f>K101</f>
        <v>83.2</v>
      </c>
    </row>
    <row r="97" spans="1:11" ht="51" customHeight="1">
      <c r="A97" s="175" t="s">
        <v>257</v>
      </c>
      <c r="B97" s="231">
        <v>99</v>
      </c>
      <c r="C97" s="231">
        <v>99</v>
      </c>
      <c r="D97" s="232" t="s">
        <v>258</v>
      </c>
      <c r="E97" s="232" t="s">
        <v>259</v>
      </c>
      <c r="F97" s="232"/>
      <c r="G97" s="229"/>
      <c r="H97" s="229"/>
      <c r="I97" s="231">
        <f>I101</f>
        <v>0</v>
      </c>
      <c r="J97" s="231">
        <f>J101</f>
        <v>40.5</v>
      </c>
      <c r="K97" s="231">
        <f>K101</f>
        <v>83.2</v>
      </c>
    </row>
    <row r="98" spans="1:11" ht="51" customHeight="1">
      <c r="A98" s="178" t="s">
        <v>260</v>
      </c>
      <c r="B98" s="231">
        <v>99</v>
      </c>
      <c r="C98" s="231">
        <v>99</v>
      </c>
      <c r="D98" s="232" t="s">
        <v>258</v>
      </c>
      <c r="E98" s="232" t="s">
        <v>39</v>
      </c>
      <c r="F98" s="232"/>
      <c r="G98" s="229"/>
      <c r="H98" s="229"/>
      <c r="I98" s="231">
        <f>I101</f>
        <v>0</v>
      </c>
      <c r="J98" s="231">
        <f>J101</f>
        <v>40.5</v>
      </c>
      <c r="K98" s="231">
        <f>K101</f>
        <v>83.2</v>
      </c>
    </row>
    <row r="99" spans="1:11" ht="34.5" customHeight="1">
      <c r="A99" s="233" t="s">
        <v>320</v>
      </c>
      <c r="B99" s="231">
        <v>99</v>
      </c>
      <c r="C99" s="231">
        <v>99</v>
      </c>
      <c r="D99" s="232" t="s">
        <v>258</v>
      </c>
      <c r="E99" s="232" t="s">
        <v>39</v>
      </c>
      <c r="F99" s="232" t="s">
        <v>262</v>
      </c>
      <c r="G99" s="234">
        <v>41990</v>
      </c>
      <c r="H99" s="229"/>
      <c r="I99" s="231">
        <f>I101</f>
        <v>0</v>
      </c>
      <c r="J99" s="231">
        <f>J101</f>
        <v>40.5</v>
      </c>
      <c r="K99" s="231">
        <f>K101</f>
        <v>83.2</v>
      </c>
    </row>
    <row r="100" spans="1:11" ht="42" customHeight="1">
      <c r="A100" s="233" t="s">
        <v>278</v>
      </c>
      <c r="B100" s="231">
        <v>99</v>
      </c>
      <c r="C100" s="231">
        <v>99</v>
      </c>
      <c r="D100" s="232" t="s">
        <v>258</v>
      </c>
      <c r="E100" s="232" t="s">
        <v>39</v>
      </c>
      <c r="F100" s="232" t="s">
        <v>262</v>
      </c>
      <c r="G100" s="234">
        <v>41990</v>
      </c>
      <c r="H100" s="231">
        <v>800</v>
      </c>
      <c r="I100" s="231">
        <f>I101</f>
        <v>0</v>
      </c>
      <c r="J100" s="231">
        <f>J101</f>
        <v>40.5</v>
      </c>
      <c r="K100" s="231">
        <f>K101</f>
        <v>83.2</v>
      </c>
    </row>
    <row r="101" spans="1:11" ht="51" customHeight="1">
      <c r="A101" s="233" t="s">
        <v>286</v>
      </c>
      <c r="B101" s="231">
        <v>99</v>
      </c>
      <c r="C101" s="231">
        <v>99</v>
      </c>
      <c r="D101" s="232" t="s">
        <v>258</v>
      </c>
      <c r="E101" s="232" t="s">
        <v>39</v>
      </c>
      <c r="F101" s="232" t="s">
        <v>262</v>
      </c>
      <c r="G101" s="234">
        <v>41990</v>
      </c>
      <c r="H101" s="231">
        <v>870</v>
      </c>
      <c r="I101" s="231"/>
      <c r="J101" s="231">
        <v>40.5</v>
      </c>
      <c r="K101" s="231">
        <v>83.2</v>
      </c>
    </row>
    <row r="102" spans="1:11" ht="37.5">
      <c r="A102" s="235" t="s">
        <v>321</v>
      </c>
      <c r="B102" s="236" t="s">
        <v>289</v>
      </c>
      <c r="C102" s="236" t="s">
        <v>254</v>
      </c>
      <c r="D102" s="236"/>
      <c r="E102" s="236"/>
      <c r="F102" s="236"/>
      <c r="G102" s="236"/>
      <c r="H102" s="237"/>
      <c r="I102" s="238">
        <f>I103</f>
        <v>0</v>
      </c>
      <c r="J102" s="239"/>
      <c r="K102" s="240"/>
    </row>
    <row r="103" spans="1:11" ht="56.25">
      <c r="A103" s="226" t="s">
        <v>260</v>
      </c>
      <c r="B103" s="164" t="s">
        <v>289</v>
      </c>
      <c r="C103" s="164" t="s">
        <v>254</v>
      </c>
      <c r="D103" s="164" t="s">
        <v>258</v>
      </c>
      <c r="E103" s="164" t="s">
        <v>39</v>
      </c>
      <c r="F103" s="164"/>
      <c r="G103" s="164"/>
      <c r="H103" s="241"/>
      <c r="I103" s="242">
        <f>I104</f>
        <v>0</v>
      </c>
      <c r="J103" s="242"/>
      <c r="K103" s="240"/>
    </row>
    <row r="104" spans="1:11" ht="18.75">
      <c r="A104" s="226" t="s">
        <v>322</v>
      </c>
      <c r="B104" s="164" t="s">
        <v>289</v>
      </c>
      <c r="C104" s="164" t="s">
        <v>254</v>
      </c>
      <c r="D104" s="164" t="s">
        <v>258</v>
      </c>
      <c r="E104" s="164" t="s">
        <v>39</v>
      </c>
      <c r="F104" s="164" t="s">
        <v>262</v>
      </c>
      <c r="G104" s="164" t="s">
        <v>323</v>
      </c>
      <c r="H104" s="241"/>
      <c r="I104" s="242">
        <f>I105</f>
        <v>0</v>
      </c>
      <c r="J104" s="242"/>
      <c r="K104" s="240"/>
    </row>
    <row r="105" spans="1:11" ht="18.75">
      <c r="A105" s="226" t="s">
        <v>324</v>
      </c>
      <c r="B105" s="164" t="s">
        <v>289</v>
      </c>
      <c r="C105" s="164" t="s">
        <v>254</v>
      </c>
      <c r="D105" s="164" t="s">
        <v>258</v>
      </c>
      <c r="E105" s="164" t="s">
        <v>39</v>
      </c>
      <c r="F105" s="164" t="s">
        <v>262</v>
      </c>
      <c r="G105" s="164" t="s">
        <v>323</v>
      </c>
      <c r="H105" s="243">
        <v>700</v>
      </c>
      <c r="I105" s="242"/>
      <c r="J105" s="242"/>
      <c r="K105" s="240"/>
    </row>
    <row r="106" spans="1:11">
      <c r="I106" s="244"/>
    </row>
    <row r="107" spans="1:11" ht="25.5">
      <c r="A107" s="245"/>
      <c r="B107" s="246"/>
      <c r="C107" s="246"/>
      <c r="D107" s="246"/>
      <c r="E107" s="246"/>
      <c r="F107" s="246"/>
      <c r="G107" s="247"/>
      <c r="H107" s="248"/>
      <c r="I107" s="249">
        <f>I16+I35</f>
        <v>296.7</v>
      </c>
      <c r="J107" s="249">
        <f>J16+J35</f>
        <v>0</v>
      </c>
      <c r="K107" s="250">
        <f>K16+K35</f>
        <v>0</v>
      </c>
    </row>
    <row r="108" spans="1:11">
      <c r="H108" s="291"/>
      <c r="I108" s="291"/>
    </row>
    <row r="109" spans="1:11">
      <c r="I109" s="244">
        <f>[1]пр.1!C53</f>
        <v>483.1</v>
      </c>
      <c r="J109" s="244">
        <f>[1]пр.1!D53</f>
        <v>300</v>
      </c>
      <c r="K109" s="244">
        <f>[1]пр.1!E53</f>
        <v>357</v>
      </c>
    </row>
    <row r="110" spans="1:11">
      <c r="I110" s="251">
        <f>I109-I107</f>
        <v>186.40000000000003</v>
      </c>
      <c r="J110" s="251">
        <f>J109-J107</f>
        <v>300</v>
      </c>
      <c r="K110" s="251">
        <f>K109-K107</f>
        <v>357</v>
      </c>
    </row>
    <row r="111" spans="1:11">
      <c r="A111" s="252"/>
      <c r="B111" s="253"/>
      <c r="C111" s="253"/>
      <c r="D111" s="253"/>
      <c r="E111" s="253"/>
      <c r="F111" s="253"/>
      <c r="G111" s="254"/>
      <c r="H111" s="255"/>
      <c r="I111" s="244"/>
      <c r="J111" s="256"/>
    </row>
    <row r="112" spans="1:11">
      <c r="I112" s="244"/>
    </row>
    <row r="113" spans="9:9">
      <c r="I113" s="244"/>
    </row>
  </sheetData>
  <autoFilter ref="A4:G105"/>
  <mergeCells count="4">
    <mergeCell ref="B1:K1"/>
    <mergeCell ref="A3:K3"/>
    <mergeCell ref="D5:G5"/>
    <mergeCell ref="H108:I108"/>
  </mergeCells>
  <conditionalFormatting sqref="A48 H102:H105 H32:H39">
    <cfRule type="expression" dxfId="165" priority="91" stopIfTrue="1">
      <formula>$B32=""</formula>
    </cfRule>
    <cfRule type="expression" dxfId="164" priority="92" stopIfTrue="1">
      <formula>#REF!&lt;&gt;""</formula>
    </cfRule>
  </conditionalFormatting>
  <conditionalFormatting sqref="H43:H47 H12:H13 H28:H31 H40:H41">
    <cfRule type="expression" dxfId="163" priority="93" stopIfTrue="1">
      <formula>$H12=""</formula>
    </cfRule>
    <cfRule type="expression" dxfId="162" priority="94" stopIfTrue="1">
      <formula>#REF!&lt;&gt;""</formula>
    </cfRule>
    <cfRule type="expression" dxfId="161" priority="95" stopIfTrue="1">
      <formula>AND($I12="",$H12&lt;&gt;"")</formula>
    </cfRule>
  </conditionalFormatting>
  <conditionalFormatting sqref="B102:G105">
    <cfRule type="expression" dxfId="160" priority="96" stopIfTrue="1">
      <formula>#REF!=""</formula>
    </cfRule>
  </conditionalFormatting>
  <conditionalFormatting sqref="I48:I54 J54:K54">
    <cfRule type="expression" dxfId="159" priority="97" stopIfTrue="1">
      <formula>#REF!=""</formula>
    </cfRule>
    <cfRule type="expression" dxfId="158" priority="98" stopIfTrue="1">
      <formula>#REF!&lt;&gt;""</formula>
    </cfRule>
  </conditionalFormatting>
  <conditionalFormatting sqref="A6:A8 H6:I11 I12:I13 A11 H42:I42 K102:K105 J6:K7 B6:G16 I20:K22">
    <cfRule type="expression" dxfId="157" priority="99" stopIfTrue="1">
      <formula>$C6=""</formula>
    </cfRule>
    <cfRule type="expression" dxfId="156" priority="100" stopIfTrue="1">
      <formula>#REF!&lt;&gt;""</formula>
    </cfRule>
  </conditionalFormatting>
  <conditionalFormatting sqref="I43:I47 I25:I31 I40:K41 J47:K47 I17:K17">
    <cfRule type="expression" dxfId="155" priority="101" stopIfTrue="1">
      <formula>$C17=""</formula>
    </cfRule>
    <cfRule type="expression" dxfId="154" priority="102" stopIfTrue="1">
      <formula>#REF!&lt;&gt;""</formula>
    </cfRule>
  </conditionalFormatting>
  <conditionalFormatting sqref="H48:H54">
    <cfRule type="expression" dxfId="153" priority="103" stopIfTrue="1">
      <formula>$I48=""</formula>
    </cfRule>
    <cfRule type="expression" dxfId="152" priority="104" stopIfTrue="1">
      <formula>#REF!&lt;&gt;""</formula>
    </cfRule>
    <cfRule type="expression" dxfId="151" priority="105" stopIfTrue="1">
      <formula>AND($J48="",$I48&lt;&gt;"")</formula>
    </cfRule>
  </conditionalFormatting>
  <conditionalFormatting sqref="B48:G54">
    <cfRule type="expression" dxfId="150" priority="106" stopIfTrue="1">
      <formula>$I48=""</formula>
    </cfRule>
    <cfRule type="expression" dxfId="149" priority="107" stopIfTrue="1">
      <formula>#REF!&lt;&gt;""</formula>
    </cfRule>
    <cfRule type="expression" dxfId="148" priority="108" stopIfTrue="1">
      <formula>AND(#REF!="",$I48&lt;&gt;"")</formula>
    </cfRule>
  </conditionalFormatting>
  <conditionalFormatting sqref="A17">
    <cfRule type="expression" dxfId="147" priority="89" stopIfTrue="1">
      <formula>$C17=""</formula>
    </cfRule>
    <cfRule type="expression" dxfId="146" priority="90" stopIfTrue="1">
      <formula>#REF!&lt;&gt;""</formula>
    </cfRule>
  </conditionalFormatting>
  <conditionalFormatting sqref="I18:I19">
    <cfRule type="expression" dxfId="145" priority="109" stopIfTrue="1">
      <formula>$C23=""</formula>
    </cfRule>
    <cfRule type="expression" dxfId="144" priority="110" stopIfTrue="1">
      <formula>#REF!&lt;&gt;""</formula>
    </cfRule>
  </conditionalFormatting>
  <conditionalFormatting sqref="I23:I24">
    <cfRule type="expression" dxfId="143" priority="111" stopIfTrue="1">
      <formula>пр4!#REF!=""</formula>
    </cfRule>
    <cfRule type="expression" dxfId="142" priority="112" stopIfTrue="1">
      <formula>#REF!&lt;&gt;""</formula>
    </cfRule>
  </conditionalFormatting>
  <conditionalFormatting sqref="G32:G39">
    <cfRule type="expression" dxfId="141" priority="86" stopIfTrue="1">
      <formula>$G32=""</formula>
    </cfRule>
    <cfRule type="expression" dxfId="140" priority="87" stopIfTrue="1">
      <formula>#REF!&lt;&gt;""</formula>
    </cfRule>
    <cfRule type="expression" dxfId="139" priority="88" stopIfTrue="1">
      <formula>AND($H32="",$G32&lt;&gt;"")</formula>
    </cfRule>
  </conditionalFormatting>
  <conditionalFormatting sqref="H14:H16">
    <cfRule type="expression" dxfId="138" priority="113" stopIfTrue="1">
      <formula>$H14=""</formula>
    </cfRule>
    <cfRule type="expression" dxfId="137" priority="114" stopIfTrue="1">
      <formula>#REF!&lt;&gt;""</formula>
    </cfRule>
    <cfRule type="expression" dxfId="136" priority="115" stopIfTrue="1">
      <formula>AND($J14="",$H14&lt;&gt;"")</formula>
    </cfRule>
  </conditionalFormatting>
  <conditionalFormatting sqref="A55:I56 G57:I58 A59:B59 H59:I59 G60:I63 J55:K63">
    <cfRule type="expression" dxfId="135" priority="84" stopIfTrue="1">
      <formula>$C55=""</formula>
    </cfRule>
    <cfRule type="expression" dxfId="134" priority="85" stopIfTrue="1">
      <formula>#REF!&lt;&gt;""</formula>
    </cfRule>
  </conditionalFormatting>
  <conditionalFormatting sqref="B57:C58">
    <cfRule type="expression" dxfId="133" priority="82" stopIfTrue="1">
      <formula>$C57=""</formula>
    </cfRule>
    <cfRule type="expression" dxfId="132" priority="83" stopIfTrue="1">
      <formula>#REF!&lt;&gt;""</formula>
    </cfRule>
  </conditionalFormatting>
  <conditionalFormatting sqref="C59">
    <cfRule type="expression" dxfId="131" priority="80" stopIfTrue="1">
      <formula>$C59=""</formula>
    </cfRule>
    <cfRule type="expression" dxfId="130" priority="81" stopIfTrue="1">
      <formula>#REF!&lt;&gt;""</formula>
    </cfRule>
  </conditionalFormatting>
  <conditionalFormatting sqref="B60:C63">
    <cfRule type="expression" dxfId="129" priority="78" stopIfTrue="1">
      <formula>$C60=""</formula>
    </cfRule>
    <cfRule type="expression" dxfId="128" priority="79" stopIfTrue="1">
      <formula>#REF!&lt;&gt;""</formula>
    </cfRule>
  </conditionalFormatting>
  <conditionalFormatting sqref="B66:C73">
    <cfRule type="expression" dxfId="127" priority="59" stopIfTrue="1">
      <formula>$C66=""</formula>
    </cfRule>
    <cfRule type="expression" dxfId="126" priority="60" stopIfTrue="1">
      <formula>#REF!&lt;&gt;""</formula>
    </cfRule>
  </conditionalFormatting>
  <conditionalFormatting sqref="A64:A65">
    <cfRule type="expression" dxfId="125" priority="65" stopIfTrue="1">
      <formula>$B64=""</formula>
    </cfRule>
    <cfRule type="expression" dxfId="124" priority="66" stopIfTrue="1">
      <formula>#REF!&lt;&gt;""</formula>
    </cfRule>
  </conditionalFormatting>
  <conditionalFormatting sqref="A92">
    <cfRule type="expression" dxfId="123" priority="67" stopIfTrue="1">
      <formula>$H92=""</formula>
    </cfRule>
    <cfRule type="expression" dxfId="122" priority="68" stopIfTrue="1">
      <formula>#REF!&lt;&gt;""</formula>
    </cfRule>
    <cfRule type="expression" dxfId="121" priority="69" stopIfTrue="1">
      <formula>AND($I92="",$H92&lt;&gt;"")</formula>
    </cfRule>
  </conditionalFormatting>
  <conditionalFormatting sqref="F75:I76 A77 B86:I87 F84:I85 A74:I74 A83:I83 B75:C76 B84:C85 B64:I65 D73:I73 J79:K79 J64:K74 G66:I72 B77:I82 J82:K82">
    <cfRule type="expression" dxfId="120" priority="71" stopIfTrue="1">
      <formula>$C64=""</formula>
    </cfRule>
    <cfRule type="expression" dxfId="119" priority="72" stopIfTrue="1">
      <formula>#REF!&lt;&gt;""</formula>
    </cfRule>
  </conditionalFormatting>
  <conditionalFormatting sqref="A88:H89 I88:K94">
    <cfRule type="expression" dxfId="118" priority="73" stopIfTrue="1">
      <formula>$C88=""</formula>
    </cfRule>
    <cfRule type="expression" dxfId="117" priority="74" stopIfTrue="1">
      <formula>#REF!&lt;&gt;""</formula>
    </cfRule>
  </conditionalFormatting>
  <conditionalFormatting sqref="D75:E76 D84:E85">
    <cfRule type="expression" dxfId="116" priority="75" stopIfTrue="1">
      <formula>$I75=""</formula>
    </cfRule>
    <cfRule type="expression" dxfId="115" priority="76" stopIfTrue="1">
      <formula>#REF!&lt;&gt;""</formula>
    </cfRule>
    <cfRule type="expression" dxfId="114" priority="77" stopIfTrue="1">
      <formula>AND(#REF!="",$I75&lt;&gt;"")</formula>
    </cfRule>
  </conditionalFormatting>
  <conditionalFormatting sqref="B90:H94">
    <cfRule type="expression" dxfId="113" priority="70" stopIfTrue="1">
      <formula>#REF!=""</formula>
    </cfRule>
  </conditionalFormatting>
  <conditionalFormatting sqref="J75:J78 J80:J81 J83:J87">
    <cfRule type="expression" dxfId="112" priority="63" stopIfTrue="1">
      <formula>$C75=""</formula>
    </cfRule>
    <cfRule type="expression" dxfId="111" priority="64" stopIfTrue="1">
      <formula>#REF!&lt;&gt;""</formula>
    </cfRule>
  </conditionalFormatting>
  <conditionalFormatting sqref="K75:K78 K80:K81 K83:K87">
    <cfRule type="expression" dxfId="110" priority="61" stopIfTrue="1">
      <formula>$C75=""</formula>
    </cfRule>
    <cfRule type="expression" dxfId="109" priority="62" stopIfTrue="1">
      <formula>#REF!&lt;&gt;""</formula>
    </cfRule>
  </conditionalFormatting>
  <conditionalFormatting sqref="J48:K53">
    <cfRule type="expression" dxfId="108" priority="49" stopIfTrue="1">
      <formula>#REF!=""</formula>
    </cfRule>
    <cfRule type="expression" dxfId="107" priority="50" stopIfTrue="1">
      <formula>#REF!&lt;&gt;""</formula>
    </cfRule>
  </conditionalFormatting>
  <conditionalFormatting sqref="J8:K13 J42:K42">
    <cfRule type="expression" dxfId="106" priority="51" stopIfTrue="1">
      <formula>$C8=""</formula>
    </cfRule>
    <cfRule type="expression" dxfId="105" priority="52" stopIfTrue="1">
      <formula>#REF!&lt;&gt;""</formula>
    </cfRule>
  </conditionalFormatting>
  <conditionalFormatting sqref="J43:K46">
    <cfRule type="expression" dxfId="104" priority="53" stopIfTrue="1">
      <formula>$C43=""</formula>
    </cfRule>
    <cfRule type="expression" dxfId="103" priority="54" stopIfTrue="1">
      <formula>#REF!&lt;&gt;""</formula>
    </cfRule>
  </conditionalFormatting>
  <conditionalFormatting sqref="J18:K19">
    <cfRule type="expression" dxfId="102" priority="55" stopIfTrue="1">
      <formula>$C23=""</formula>
    </cfRule>
    <cfRule type="expression" dxfId="101" priority="56" stopIfTrue="1">
      <formula>#REF!&lt;&gt;""</formula>
    </cfRule>
  </conditionalFormatting>
  <conditionalFormatting sqref="J23:K23">
    <cfRule type="expression" dxfId="100" priority="57" stopIfTrue="1">
      <formula>пр4!#REF!=""</formula>
    </cfRule>
    <cfRule type="expression" dxfId="99" priority="58" stopIfTrue="1">
      <formula>#REF!&lt;&gt;""</formula>
    </cfRule>
  </conditionalFormatting>
  <conditionalFormatting sqref="J25:J31">
    <cfRule type="expression" dxfId="98" priority="45" stopIfTrue="1">
      <formula>$C25=""</formula>
    </cfRule>
    <cfRule type="expression" dxfId="97" priority="46" stopIfTrue="1">
      <formula>#REF!&lt;&gt;""</formula>
    </cfRule>
  </conditionalFormatting>
  <conditionalFormatting sqref="J24">
    <cfRule type="expression" dxfId="96" priority="47" stopIfTrue="1">
      <formula>пр4!#REF!=""</formula>
    </cfRule>
    <cfRule type="expression" dxfId="95" priority="48" stopIfTrue="1">
      <formula>#REF!&lt;&gt;""</formula>
    </cfRule>
  </conditionalFormatting>
  <conditionalFormatting sqref="K25:K31">
    <cfRule type="expression" dxfId="94" priority="41" stopIfTrue="1">
      <formula>$C25=""</formula>
    </cfRule>
    <cfRule type="expression" dxfId="93" priority="42" stopIfTrue="1">
      <formula>#REF!&lt;&gt;""</formula>
    </cfRule>
  </conditionalFormatting>
  <conditionalFormatting sqref="K24">
    <cfRule type="expression" dxfId="92" priority="43" stopIfTrue="1">
      <formula>пр4!#REF!=""</formula>
    </cfRule>
    <cfRule type="expression" dxfId="91" priority="44" stopIfTrue="1">
      <formula>#REF!&lt;&gt;""</formula>
    </cfRule>
  </conditionalFormatting>
  <conditionalFormatting sqref="D97:F101">
    <cfRule type="expression" dxfId="90" priority="1" stopIfTrue="1">
      <formula>$C97=""</formula>
    </cfRule>
    <cfRule type="expression" dxfId="89" priority="2" stopIfTrue="1">
      <formula>#REF!&lt;&gt;""</formula>
    </cfRule>
  </conditionalFormatting>
  <pageMargins left="0.59055118110236227" right="0.39370078740157483" top="0.47244094488188981" bottom="0.47244094488188981" header="0.31496062992125984" footer="0.31496062992125984"/>
  <pageSetup paperSize="9" scale="47" orientation="portrait" r:id="rId1"/>
  <headerFooter alignWithMargins="0">
    <oddHeader>&amp;R&amp;P</oddHeader>
  </headerFooter>
  <rowBreaks count="1" manualBreakCount="1">
    <brk id="60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P113"/>
  <sheetViews>
    <sheetView view="pageBreakPreview" topLeftCell="C1" zoomScaleNormal="75" zoomScaleSheetLayoutView="100" workbookViewId="0">
      <selection activeCell="C1" sqref="C1:L1"/>
    </sheetView>
  </sheetViews>
  <sheetFormatPr defaultRowHeight="12.75"/>
  <cols>
    <col min="1" max="1" width="80.28515625" style="139" customWidth="1"/>
    <col min="2" max="2" width="14.7109375" style="139" customWidth="1"/>
    <col min="3" max="6" width="5.5703125" style="140" customWidth="1"/>
    <col min="7" max="7" width="10.5703125" style="140" customWidth="1"/>
    <col min="8" max="8" width="11.5703125" style="138" customWidth="1"/>
    <col min="9" max="9" width="13.7109375" style="141" customWidth="1"/>
    <col min="10" max="10" width="16.42578125" customWidth="1"/>
    <col min="11" max="11" width="13.7109375" style="142" customWidth="1"/>
    <col min="12" max="12" width="12.140625" customWidth="1"/>
  </cols>
  <sheetData>
    <row r="1" spans="1:16" ht="90" customHeight="1">
      <c r="A1" s="137"/>
      <c r="B1" s="137"/>
      <c r="C1" s="286" t="s">
        <v>356</v>
      </c>
      <c r="D1" s="286"/>
      <c r="E1" s="286"/>
      <c r="F1" s="286"/>
      <c r="G1" s="286"/>
      <c r="H1" s="286"/>
      <c r="I1" s="286"/>
      <c r="J1" s="286"/>
      <c r="K1" s="286"/>
      <c r="L1" s="286"/>
    </row>
    <row r="2" spans="1:16" hidden="1"/>
    <row r="3" spans="1:16" ht="48.75" customHeight="1">
      <c r="A3" s="287" t="s">
        <v>343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</row>
    <row r="4" spans="1:16">
      <c r="A4" s="143"/>
      <c r="B4" s="143"/>
      <c r="H4" s="140"/>
      <c r="I4" s="138"/>
      <c r="J4" s="141"/>
      <c r="K4"/>
      <c r="L4" s="141" t="s">
        <v>93</v>
      </c>
    </row>
    <row r="5" spans="1:16" ht="15.75">
      <c r="A5" s="144" t="s">
        <v>246</v>
      </c>
      <c r="B5" s="263" t="s">
        <v>335</v>
      </c>
      <c r="C5" s="145" t="s">
        <v>247</v>
      </c>
      <c r="D5" s="145" t="s">
        <v>248</v>
      </c>
      <c r="E5" s="288" t="s">
        <v>249</v>
      </c>
      <c r="F5" s="289"/>
      <c r="G5" s="289"/>
      <c r="H5" s="290"/>
      <c r="I5" s="145" t="s">
        <v>250</v>
      </c>
      <c r="J5" s="146">
        <v>2021</v>
      </c>
      <c r="K5" s="147">
        <v>2022</v>
      </c>
      <c r="L5" s="148">
        <v>2023</v>
      </c>
    </row>
    <row r="6" spans="1:16" ht="20.25">
      <c r="A6" s="149" t="s">
        <v>251</v>
      </c>
      <c r="B6" s="149"/>
      <c r="C6" s="150"/>
      <c r="D6" s="150"/>
      <c r="E6" s="150"/>
      <c r="F6" s="150"/>
      <c r="G6" s="150"/>
      <c r="H6" s="150"/>
      <c r="I6" s="150" t="s">
        <v>252</v>
      </c>
      <c r="J6" s="151">
        <f>J7+J55+J64+J73+J88</f>
        <v>4151.9000000000005</v>
      </c>
      <c r="K6" s="151">
        <f>K7+K55+K64+K73+K88+K95</f>
        <v>3119</v>
      </c>
      <c r="L6" s="151">
        <f>L7+L55+L64+L73+L88+L95</f>
        <v>3210</v>
      </c>
    </row>
    <row r="7" spans="1:16" ht="18.75">
      <c r="A7" s="153" t="s">
        <v>253</v>
      </c>
      <c r="B7" s="264">
        <v>926</v>
      </c>
      <c r="C7" s="154" t="s">
        <v>254</v>
      </c>
      <c r="D7" s="154"/>
      <c r="E7" s="154"/>
      <c r="F7" s="154"/>
      <c r="G7" s="154"/>
      <c r="H7" s="154"/>
      <c r="I7" s="154" t="s">
        <v>252</v>
      </c>
      <c r="J7" s="155">
        <f>J8+J17+J43+J48</f>
        <v>2522.2000000000003</v>
      </c>
      <c r="K7" s="155">
        <f>K8+K17+K43+K48</f>
        <v>1134.3</v>
      </c>
      <c r="L7" s="155">
        <f>L8+L17+L43+L48</f>
        <v>1319.6999999999998</v>
      </c>
      <c r="O7" s="152">
        <f>K6-пр.1!D41-пр.1!D43-пр.1!D46</f>
        <v>1616.4</v>
      </c>
      <c r="P7" s="152">
        <f>L6-пр.1!E41-пр.1!E43-пр.1!E46</f>
        <v>1661.8999999999999</v>
      </c>
    </row>
    <row r="8" spans="1:16" ht="62.25" customHeight="1">
      <c r="A8" s="156" t="s">
        <v>255</v>
      </c>
      <c r="B8" s="264">
        <v>926</v>
      </c>
      <c r="C8" s="157" t="s">
        <v>254</v>
      </c>
      <c r="D8" s="157" t="s">
        <v>256</v>
      </c>
      <c r="E8" s="157"/>
      <c r="F8" s="157"/>
      <c r="G8" s="157"/>
      <c r="H8" s="157"/>
      <c r="I8" s="157" t="s">
        <v>252</v>
      </c>
      <c r="J8" s="158">
        <f>J11+J14</f>
        <v>430.3</v>
      </c>
      <c r="K8" s="158">
        <f>K11+K14</f>
        <v>331.3</v>
      </c>
      <c r="L8" s="158">
        <f>L11+L14</f>
        <v>331.3</v>
      </c>
      <c r="O8" s="152">
        <f>O7*2.5%</f>
        <v>40.410000000000004</v>
      </c>
      <c r="P8" s="152">
        <f>P7*5%</f>
        <v>83.094999999999999</v>
      </c>
    </row>
    <row r="9" spans="1:16" ht="43.5" customHeight="1">
      <c r="A9" s="159" t="s">
        <v>257</v>
      </c>
      <c r="B9" s="264">
        <v>926</v>
      </c>
      <c r="C9" s="157" t="s">
        <v>254</v>
      </c>
      <c r="D9" s="157" t="s">
        <v>256</v>
      </c>
      <c r="E9" s="157" t="s">
        <v>258</v>
      </c>
      <c r="F9" s="157" t="s">
        <v>259</v>
      </c>
      <c r="G9" s="157"/>
      <c r="H9" s="157"/>
      <c r="I9" s="157"/>
      <c r="J9" s="158">
        <f>J11</f>
        <v>330.3</v>
      </c>
      <c r="K9" s="158">
        <f>K11</f>
        <v>331.3</v>
      </c>
      <c r="L9" s="158">
        <f>L11</f>
        <v>331.3</v>
      </c>
    </row>
    <row r="10" spans="1:16" ht="62.25" customHeight="1">
      <c r="A10" s="160" t="s">
        <v>260</v>
      </c>
      <c r="B10" s="264">
        <v>926</v>
      </c>
      <c r="C10" s="157" t="s">
        <v>254</v>
      </c>
      <c r="D10" s="157" t="s">
        <v>256</v>
      </c>
      <c r="E10" s="157" t="s">
        <v>258</v>
      </c>
      <c r="F10" s="157" t="s">
        <v>39</v>
      </c>
      <c r="G10" s="157"/>
      <c r="H10" s="157"/>
      <c r="I10" s="157"/>
      <c r="J10" s="158">
        <f>J11</f>
        <v>330.3</v>
      </c>
      <c r="K10" s="158">
        <f t="shared" ref="K10:L12" si="0">K11</f>
        <v>331.3</v>
      </c>
      <c r="L10" s="158">
        <f t="shared" si="0"/>
        <v>331.3</v>
      </c>
    </row>
    <row r="11" spans="1:16" ht="19.5" customHeight="1">
      <c r="A11" s="161" t="s">
        <v>261</v>
      </c>
      <c r="B11" s="264">
        <v>926</v>
      </c>
      <c r="C11" s="150" t="s">
        <v>254</v>
      </c>
      <c r="D11" s="150" t="s">
        <v>256</v>
      </c>
      <c r="E11" s="150" t="s">
        <v>258</v>
      </c>
      <c r="F11" s="150" t="s">
        <v>39</v>
      </c>
      <c r="G11" s="150" t="s">
        <v>262</v>
      </c>
      <c r="H11" s="150" t="s">
        <v>263</v>
      </c>
      <c r="I11" s="150"/>
      <c r="J11" s="162">
        <f>J12</f>
        <v>330.3</v>
      </c>
      <c r="K11" s="162">
        <f t="shared" si="0"/>
        <v>331.3</v>
      </c>
      <c r="L11" s="162">
        <f t="shared" si="0"/>
        <v>331.3</v>
      </c>
    </row>
    <row r="12" spans="1:16" ht="115.5" customHeight="1">
      <c r="A12" s="163" t="s">
        <v>264</v>
      </c>
      <c r="B12" s="264">
        <v>926</v>
      </c>
      <c r="C12" s="150" t="s">
        <v>254</v>
      </c>
      <c r="D12" s="150" t="s">
        <v>256</v>
      </c>
      <c r="E12" s="150" t="s">
        <v>258</v>
      </c>
      <c r="F12" s="150" t="s">
        <v>39</v>
      </c>
      <c r="G12" s="150" t="s">
        <v>262</v>
      </c>
      <c r="H12" s="150" t="s">
        <v>263</v>
      </c>
      <c r="I12" s="164" t="s">
        <v>265</v>
      </c>
      <c r="J12" s="162">
        <f>J13</f>
        <v>330.3</v>
      </c>
      <c r="K12" s="162">
        <f t="shared" si="0"/>
        <v>331.3</v>
      </c>
      <c r="L12" s="162">
        <f t="shared" si="0"/>
        <v>331.3</v>
      </c>
    </row>
    <row r="13" spans="1:16" ht="37.5">
      <c r="A13" s="165" t="s">
        <v>266</v>
      </c>
      <c r="B13" s="264">
        <v>926</v>
      </c>
      <c r="C13" s="150" t="s">
        <v>254</v>
      </c>
      <c r="D13" s="150" t="s">
        <v>256</v>
      </c>
      <c r="E13" s="150" t="s">
        <v>258</v>
      </c>
      <c r="F13" s="150" t="s">
        <v>39</v>
      </c>
      <c r="G13" s="150" t="s">
        <v>262</v>
      </c>
      <c r="H13" s="150" t="s">
        <v>263</v>
      </c>
      <c r="I13" s="164" t="s">
        <v>267</v>
      </c>
      <c r="J13" s="162">
        <v>330.3</v>
      </c>
      <c r="K13" s="162">
        <v>331.3</v>
      </c>
      <c r="L13" s="162">
        <v>331.3</v>
      </c>
    </row>
    <row r="14" spans="1:16" ht="48" customHeight="1">
      <c r="A14" s="166" t="s">
        <v>268</v>
      </c>
      <c r="B14" s="264">
        <v>926</v>
      </c>
      <c r="C14" s="167" t="s">
        <v>254</v>
      </c>
      <c r="D14" s="167" t="s">
        <v>256</v>
      </c>
      <c r="E14" s="167" t="s">
        <v>258</v>
      </c>
      <c r="F14" s="167" t="s">
        <v>39</v>
      </c>
      <c r="G14" s="167" t="s">
        <v>262</v>
      </c>
      <c r="H14" s="167" t="s">
        <v>269</v>
      </c>
      <c r="I14" s="167"/>
      <c r="J14" s="168">
        <f t="shared" ref="J14:L15" si="1">J15</f>
        <v>100</v>
      </c>
      <c r="K14" s="168">
        <f t="shared" si="1"/>
        <v>0</v>
      </c>
      <c r="L14" s="168">
        <f t="shared" si="1"/>
        <v>0</v>
      </c>
    </row>
    <row r="15" spans="1:16" ht="63">
      <c r="A15" s="169" t="s">
        <v>264</v>
      </c>
      <c r="B15" s="264">
        <v>926</v>
      </c>
      <c r="C15" s="150" t="s">
        <v>254</v>
      </c>
      <c r="D15" s="150" t="s">
        <v>256</v>
      </c>
      <c r="E15" s="150" t="s">
        <v>258</v>
      </c>
      <c r="F15" s="150" t="s">
        <v>39</v>
      </c>
      <c r="G15" s="150" t="s">
        <v>262</v>
      </c>
      <c r="H15" s="167" t="s">
        <v>269</v>
      </c>
      <c r="I15" s="164" t="s">
        <v>265</v>
      </c>
      <c r="J15" s="170">
        <f t="shared" si="1"/>
        <v>100</v>
      </c>
      <c r="K15" s="170">
        <f t="shared" si="1"/>
        <v>0</v>
      </c>
      <c r="L15" s="170">
        <f t="shared" si="1"/>
        <v>0</v>
      </c>
    </row>
    <row r="16" spans="1:16" ht="18.75">
      <c r="A16" s="169" t="s">
        <v>266</v>
      </c>
      <c r="B16" s="264">
        <v>926</v>
      </c>
      <c r="C16" s="150" t="s">
        <v>254</v>
      </c>
      <c r="D16" s="150" t="s">
        <v>256</v>
      </c>
      <c r="E16" s="150" t="s">
        <v>258</v>
      </c>
      <c r="F16" s="150" t="s">
        <v>39</v>
      </c>
      <c r="G16" s="150" t="s">
        <v>262</v>
      </c>
      <c r="H16" s="167" t="s">
        <v>269</v>
      </c>
      <c r="I16" s="164" t="s">
        <v>267</v>
      </c>
      <c r="J16" s="170">
        <v>100</v>
      </c>
      <c r="K16" s="170"/>
      <c r="L16" s="170"/>
    </row>
    <row r="17" spans="1:12" ht="54" customHeight="1">
      <c r="A17" s="171" t="s">
        <v>270</v>
      </c>
      <c r="B17" s="264">
        <v>926</v>
      </c>
      <c r="C17" s="172" t="s">
        <v>254</v>
      </c>
      <c r="D17" s="172" t="s">
        <v>271</v>
      </c>
      <c r="E17" s="173"/>
      <c r="F17" s="173"/>
      <c r="G17" s="172"/>
      <c r="H17" s="173"/>
      <c r="I17" s="172"/>
      <c r="J17" s="174">
        <f>J20+J25+J40+J32</f>
        <v>2017.1</v>
      </c>
      <c r="K17" s="174">
        <f>K20+K25+K40+K32</f>
        <v>728.19999999999993</v>
      </c>
      <c r="L17" s="174">
        <f>L20+L25+L40+L32</f>
        <v>913.59999999999991</v>
      </c>
    </row>
    <row r="18" spans="1:12" ht="54" customHeight="1">
      <c r="A18" s="175" t="s">
        <v>257</v>
      </c>
      <c r="B18" s="264">
        <v>926</v>
      </c>
      <c r="C18" s="176" t="s">
        <v>254</v>
      </c>
      <c r="D18" s="176" t="s">
        <v>271</v>
      </c>
      <c r="E18" s="176">
        <v>89</v>
      </c>
      <c r="F18" s="176">
        <v>0</v>
      </c>
      <c r="G18" s="164"/>
      <c r="H18" s="176"/>
      <c r="I18" s="164"/>
      <c r="J18" s="177">
        <f>J20</f>
        <v>1117.5</v>
      </c>
      <c r="K18" s="177">
        <f>K20</f>
        <v>591</v>
      </c>
      <c r="L18" s="177">
        <f>L20</f>
        <v>770.69999999999993</v>
      </c>
    </row>
    <row r="19" spans="1:12" ht="58.5" customHeight="1">
      <c r="A19" s="178" t="s">
        <v>260</v>
      </c>
      <c r="B19" s="264">
        <v>926</v>
      </c>
      <c r="C19" s="176" t="s">
        <v>254</v>
      </c>
      <c r="D19" s="176" t="s">
        <v>271</v>
      </c>
      <c r="E19" s="176">
        <v>89</v>
      </c>
      <c r="F19" s="176">
        <v>1</v>
      </c>
      <c r="G19" s="164"/>
      <c r="H19" s="176"/>
      <c r="I19" s="164"/>
      <c r="J19" s="177">
        <f>J20</f>
        <v>1117.5</v>
      </c>
      <c r="K19" s="177">
        <f t="shared" ref="K19:L21" si="2">K20</f>
        <v>591</v>
      </c>
      <c r="L19" s="177">
        <f t="shared" si="2"/>
        <v>770.69999999999993</v>
      </c>
    </row>
    <row r="20" spans="1:12" ht="36" customHeight="1">
      <c r="A20" s="165" t="s">
        <v>272</v>
      </c>
      <c r="B20" s="264">
        <v>926</v>
      </c>
      <c r="C20" s="176" t="s">
        <v>254</v>
      </c>
      <c r="D20" s="176" t="s">
        <v>271</v>
      </c>
      <c r="E20" s="176">
        <v>89</v>
      </c>
      <c r="F20" s="176">
        <v>1</v>
      </c>
      <c r="G20" s="164" t="s">
        <v>262</v>
      </c>
      <c r="H20" s="176">
        <v>41110</v>
      </c>
      <c r="I20" s="164"/>
      <c r="J20" s="177">
        <f>J21</f>
        <v>1117.5</v>
      </c>
      <c r="K20" s="177">
        <f t="shared" si="2"/>
        <v>591</v>
      </c>
      <c r="L20" s="177">
        <f t="shared" si="2"/>
        <v>770.69999999999993</v>
      </c>
    </row>
    <row r="21" spans="1:12" ht="53.25" customHeight="1">
      <c r="A21" s="165" t="s">
        <v>264</v>
      </c>
      <c r="B21" s="264">
        <v>926</v>
      </c>
      <c r="C21" s="176" t="s">
        <v>254</v>
      </c>
      <c r="D21" s="176" t="s">
        <v>271</v>
      </c>
      <c r="E21" s="176">
        <v>89</v>
      </c>
      <c r="F21" s="176">
        <v>1</v>
      </c>
      <c r="G21" s="164" t="s">
        <v>262</v>
      </c>
      <c r="H21" s="176">
        <v>41110</v>
      </c>
      <c r="I21" s="164" t="s">
        <v>265</v>
      </c>
      <c r="J21" s="177">
        <f>J22</f>
        <v>1117.5</v>
      </c>
      <c r="K21" s="177">
        <f t="shared" si="2"/>
        <v>591</v>
      </c>
      <c r="L21" s="177">
        <f t="shared" si="2"/>
        <v>770.69999999999993</v>
      </c>
    </row>
    <row r="22" spans="1:12" ht="44.25" customHeight="1">
      <c r="A22" s="165" t="s">
        <v>266</v>
      </c>
      <c r="B22" s="264">
        <v>926</v>
      </c>
      <c r="C22" s="176" t="s">
        <v>254</v>
      </c>
      <c r="D22" s="176" t="s">
        <v>271</v>
      </c>
      <c r="E22" s="176">
        <v>89</v>
      </c>
      <c r="F22" s="176">
        <v>1</v>
      </c>
      <c r="G22" s="164" t="s">
        <v>262</v>
      </c>
      <c r="H22" s="176">
        <v>41110</v>
      </c>
      <c r="I22" s="164" t="s">
        <v>267</v>
      </c>
      <c r="J22" s="177">
        <v>1117.5</v>
      </c>
      <c r="K22" s="177">
        <f>631.5-40.5</f>
        <v>591</v>
      </c>
      <c r="L22" s="177">
        <f>853.9-83.2</f>
        <v>770.69999999999993</v>
      </c>
    </row>
    <row r="23" spans="1:12" ht="44.25" customHeight="1">
      <c r="A23" s="179" t="s">
        <v>257</v>
      </c>
      <c r="B23" s="264">
        <v>926</v>
      </c>
      <c r="C23" s="172" t="s">
        <v>254</v>
      </c>
      <c r="D23" s="172" t="s">
        <v>271</v>
      </c>
      <c r="E23" s="173">
        <v>89</v>
      </c>
      <c r="F23" s="173">
        <v>0</v>
      </c>
      <c r="G23" s="172"/>
      <c r="H23" s="173"/>
      <c r="I23" s="172"/>
      <c r="J23" s="174">
        <f>J25</f>
        <v>702.6</v>
      </c>
      <c r="K23" s="174">
        <f>K25</f>
        <v>136.9</v>
      </c>
      <c r="L23" s="174">
        <f>L25</f>
        <v>142.6</v>
      </c>
    </row>
    <row r="24" spans="1:12" ht="44.25" customHeight="1">
      <c r="A24" s="178" t="s">
        <v>260</v>
      </c>
      <c r="B24" s="264">
        <v>926</v>
      </c>
      <c r="C24" s="164" t="s">
        <v>254</v>
      </c>
      <c r="D24" s="164" t="s">
        <v>271</v>
      </c>
      <c r="E24" s="176">
        <v>89</v>
      </c>
      <c r="F24" s="176">
        <v>1</v>
      </c>
      <c r="G24" s="164"/>
      <c r="H24" s="176"/>
      <c r="I24" s="164"/>
      <c r="J24" s="177">
        <f>J25</f>
        <v>702.6</v>
      </c>
      <c r="K24" s="177">
        <f>K25</f>
        <v>136.9</v>
      </c>
      <c r="L24" s="177">
        <f>L25</f>
        <v>142.6</v>
      </c>
    </row>
    <row r="25" spans="1:12" ht="33" customHeight="1">
      <c r="A25" s="180" t="s">
        <v>273</v>
      </c>
      <c r="B25" s="264">
        <v>926</v>
      </c>
      <c r="C25" s="176" t="s">
        <v>254</v>
      </c>
      <c r="D25" s="176" t="s">
        <v>271</v>
      </c>
      <c r="E25" s="176">
        <v>89</v>
      </c>
      <c r="F25" s="176">
        <v>1</v>
      </c>
      <c r="G25" s="164" t="s">
        <v>262</v>
      </c>
      <c r="H25" s="176">
        <v>41120</v>
      </c>
      <c r="I25" s="164"/>
      <c r="J25" s="177">
        <f>J28+J26+J30</f>
        <v>702.6</v>
      </c>
      <c r="K25" s="177">
        <f>K28+K26+K30</f>
        <v>136.9</v>
      </c>
      <c r="L25" s="177">
        <f>L28+L26+L30</f>
        <v>142.6</v>
      </c>
    </row>
    <row r="26" spans="1:12" ht="105.75" customHeight="1">
      <c r="A26" s="165" t="s">
        <v>264</v>
      </c>
      <c r="B26" s="264">
        <v>926</v>
      </c>
      <c r="C26" s="176" t="s">
        <v>254</v>
      </c>
      <c r="D26" s="176" t="s">
        <v>271</v>
      </c>
      <c r="E26" s="176">
        <v>89</v>
      </c>
      <c r="F26" s="176">
        <v>1</v>
      </c>
      <c r="G26" s="164" t="s">
        <v>262</v>
      </c>
      <c r="H26" s="176">
        <v>41120</v>
      </c>
      <c r="I26" s="164" t="s">
        <v>265</v>
      </c>
      <c r="J26" s="177">
        <f>J27</f>
        <v>0.6</v>
      </c>
      <c r="K26" s="177">
        <f>K27</f>
        <v>0.6</v>
      </c>
      <c r="L26" s="177">
        <f>L27</f>
        <v>0.6</v>
      </c>
    </row>
    <row r="27" spans="1:12" ht="40.5" customHeight="1">
      <c r="A27" s="165" t="s">
        <v>266</v>
      </c>
      <c r="B27" s="264">
        <v>926</v>
      </c>
      <c r="C27" s="176" t="s">
        <v>254</v>
      </c>
      <c r="D27" s="176" t="s">
        <v>271</v>
      </c>
      <c r="E27" s="176">
        <v>89</v>
      </c>
      <c r="F27" s="176">
        <v>1</v>
      </c>
      <c r="G27" s="164" t="s">
        <v>262</v>
      </c>
      <c r="H27" s="176">
        <v>41120</v>
      </c>
      <c r="I27" s="164" t="s">
        <v>267</v>
      </c>
      <c r="J27" s="177">
        <v>0.6</v>
      </c>
      <c r="K27" s="177">
        <v>0.6</v>
      </c>
      <c r="L27" s="177">
        <v>0.6</v>
      </c>
    </row>
    <row r="28" spans="1:12" ht="39.75" customHeight="1">
      <c r="A28" s="165" t="s">
        <v>274</v>
      </c>
      <c r="B28" s="264">
        <v>926</v>
      </c>
      <c r="C28" s="176" t="s">
        <v>254</v>
      </c>
      <c r="D28" s="176" t="s">
        <v>271</v>
      </c>
      <c r="E28" s="176">
        <v>89</v>
      </c>
      <c r="F28" s="176">
        <v>1</v>
      </c>
      <c r="G28" s="164" t="s">
        <v>262</v>
      </c>
      <c r="H28" s="176">
        <v>41120</v>
      </c>
      <c r="I28" s="164" t="s">
        <v>275</v>
      </c>
      <c r="J28" s="177">
        <f>J29</f>
        <v>614.9</v>
      </c>
      <c r="K28" s="177">
        <f>K29</f>
        <v>110</v>
      </c>
      <c r="L28" s="177">
        <f>L29</f>
        <v>115.7</v>
      </c>
    </row>
    <row r="29" spans="1:12" ht="37.5" customHeight="1">
      <c r="A29" s="181" t="s">
        <v>276</v>
      </c>
      <c r="B29" s="264">
        <v>926</v>
      </c>
      <c r="C29" s="176" t="s">
        <v>254</v>
      </c>
      <c r="D29" s="176" t="s">
        <v>271</v>
      </c>
      <c r="E29" s="176">
        <v>89</v>
      </c>
      <c r="F29" s="176">
        <v>1</v>
      </c>
      <c r="G29" s="164" t="s">
        <v>262</v>
      </c>
      <c r="H29" s="176">
        <v>41120</v>
      </c>
      <c r="I29" s="164" t="s">
        <v>277</v>
      </c>
      <c r="J29" s="182">
        <v>614.9</v>
      </c>
      <c r="K29" s="182">
        <v>110</v>
      </c>
      <c r="L29" s="182">
        <v>115.7</v>
      </c>
    </row>
    <row r="30" spans="1:12" ht="37.5" customHeight="1">
      <c r="A30" s="183" t="s">
        <v>278</v>
      </c>
      <c r="B30" s="264">
        <v>926</v>
      </c>
      <c r="C30" s="176" t="s">
        <v>254</v>
      </c>
      <c r="D30" s="176" t="s">
        <v>271</v>
      </c>
      <c r="E30" s="176">
        <v>89</v>
      </c>
      <c r="F30" s="176">
        <v>1</v>
      </c>
      <c r="G30" s="164" t="s">
        <v>262</v>
      </c>
      <c r="H30" s="176">
        <v>41120</v>
      </c>
      <c r="I30" s="164" t="s">
        <v>279</v>
      </c>
      <c r="J30" s="182">
        <f>J31</f>
        <v>87.1</v>
      </c>
      <c r="K30" s="182">
        <f>K31</f>
        <v>26.3</v>
      </c>
      <c r="L30" s="182">
        <f>L31</f>
        <v>26.3</v>
      </c>
    </row>
    <row r="31" spans="1:12" ht="37.5" customHeight="1">
      <c r="A31" s="183" t="s">
        <v>280</v>
      </c>
      <c r="B31" s="264">
        <v>926</v>
      </c>
      <c r="C31" s="176" t="s">
        <v>254</v>
      </c>
      <c r="D31" s="176" t="s">
        <v>271</v>
      </c>
      <c r="E31" s="176">
        <v>89</v>
      </c>
      <c r="F31" s="176">
        <v>1</v>
      </c>
      <c r="G31" s="164" t="s">
        <v>262</v>
      </c>
      <c r="H31" s="176">
        <v>41120</v>
      </c>
      <c r="I31" s="164" t="s">
        <v>281</v>
      </c>
      <c r="J31" s="177">
        <v>87.1</v>
      </c>
      <c r="K31" s="177">
        <v>26.3</v>
      </c>
      <c r="L31" s="177">
        <v>26.3</v>
      </c>
    </row>
    <row r="32" spans="1:12" ht="89.25" customHeight="1">
      <c r="A32" s="184" t="s">
        <v>282</v>
      </c>
      <c r="B32" s="264">
        <v>926</v>
      </c>
      <c r="C32" s="173" t="s">
        <v>254</v>
      </c>
      <c r="D32" s="173" t="s">
        <v>271</v>
      </c>
      <c r="E32" s="173"/>
      <c r="F32" s="172"/>
      <c r="G32" s="173"/>
      <c r="H32" s="172"/>
      <c r="I32" s="185"/>
      <c r="J32" s="186">
        <f>J33</f>
        <v>196.7</v>
      </c>
      <c r="K32" s="186">
        <f t="shared" ref="K32:L34" si="3">K33</f>
        <v>0</v>
      </c>
      <c r="L32" s="186">
        <f t="shared" si="3"/>
        <v>0</v>
      </c>
    </row>
    <row r="33" spans="1:12" s="191" customFormat="1" ht="37.5" customHeight="1">
      <c r="A33" s="187" t="s">
        <v>257</v>
      </c>
      <c r="B33" s="264">
        <v>926</v>
      </c>
      <c r="C33" s="188" t="s">
        <v>254</v>
      </c>
      <c r="D33" s="188" t="s">
        <v>271</v>
      </c>
      <c r="E33" s="188">
        <v>89</v>
      </c>
      <c r="F33" s="157">
        <v>0</v>
      </c>
      <c r="G33" s="188"/>
      <c r="H33" s="157"/>
      <c r="I33" s="189"/>
      <c r="J33" s="190">
        <f>J34</f>
        <v>196.7</v>
      </c>
      <c r="K33" s="190">
        <f t="shared" si="3"/>
        <v>0</v>
      </c>
      <c r="L33" s="190">
        <f t="shared" si="3"/>
        <v>0</v>
      </c>
    </row>
    <row r="34" spans="1:12" s="191" customFormat="1" ht="37.5" customHeight="1">
      <c r="A34" s="187" t="s">
        <v>260</v>
      </c>
      <c r="B34" s="264">
        <v>926</v>
      </c>
      <c r="C34" s="188" t="s">
        <v>254</v>
      </c>
      <c r="D34" s="188" t="s">
        <v>271</v>
      </c>
      <c r="E34" s="188">
        <v>89</v>
      </c>
      <c r="F34" s="157">
        <v>1</v>
      </c>
      <c r="G34" s="188"/>
      <c r="H34" s="157"/>
      <c r="I34" s="189"/>
      <c r="J34" s="190">
        <f>J35</f>
        <v>196.7</v>
      </c>
      <c r="K34" s="190">
        <f t="shared" si="3"/>
        <v>0</v>
      </c>
      <c r="L34" s="190">
        <f t="shared" si="3"/>
        <v>0</v>
      </c>
    </row>
    <row r="35" spans="1:12" s="191" customFormat="1" ht="60.75" customHeight="1">
      <c r="A35" s="166" t="s">
        <v>268</v>
      </c>
      <c r="B35" s="264">
        <v>926</v>
      </c>
      <c r="C35" s="188" t="s">
        <v>254</v>
      </c>
      <c r="D35" s="188" t="s">
        <v>271</v>
      </c>
      <c r="E35" s="188">
        <v>89</v>
      </c>
      <c r="F35" s="157">
        <v>1</v>
      </c>
      <c r="G35" s="188" t="s">
        <v>262</v>
      </c>
      <c r="H35" s="157" t="s">
        <v>269</v>
      </c>
      <c r="I35" s="189"/>
      <c r="J35" s="190">
        <f>J36+J38</f>
        <v>196.7</v>
      </c>
      <c r="K35" s="190">
        <f>K36+K38</f>
        <v>0</v>
      </c>
      <c r="L35" s="190"/>
    </row>
    <row r="36" spans="1:12" s="191" customFormat="1" ht="37.5" customHeight="1">
      <c r="A36" s="187" t="s">
        <v>264</v>
      </c>
      <c r="B36" s="264">
        <v>926</v>
      </c>
      <c r="C36" s="188" t="s">
        <v>254</v>
      </c>
      <c r="D36" s="188" t="s">
        <v>271</v>
      </c>
      <c r="E36" s="188">
        <v>89</v>
      </c>
      <c r="F36" s="157">
        <v>1</v>
      </c>
      <c r="G36" s="188" t="s">
        <v>262</v>
      </c>
      <c r="H36" s="157" t="s">
        <v>269</v>
      </c>
      <c r="I36" s="189" t="s">
        <v>265</v>
      </c>
      <c r="J36" s="190">
        <f>J37</f>
        <v>196.7</v>
      </c>
      <c r="K36" s="190">
        <f>K37</f>
        <v>0</v>
      </c>
      <c r="L36" s="190">
        <f>L37</f>
        <v>0</v>
      </c>
    </row>
    <row r="37" spans="1:12" s="191" customFormat="1" ht="37.5" customHeight="1">
      <c r="A37" s="187" t="s">
        <v>266</v>
      </c>
      <c r="B37" s="264">
        <v>926</v>
      </c>
      <c r="C37" s="188" t="s">
        <v>254</v>
      </c>
      <c r="D37" s="188" t="s">
        <v>271</v>
      </c>
      <c r="E37" s="188">
        <v>89</v>
      </c>
      <c r="F37" s="157">
        <v>1</v>
      </c>
      <c r="G37" s="188" t="s">
        <v>262</v>
      </c>
      <c r="H37" s="157" t="s">
        <v>269</v>
      </c>
      <c r="I37" s="189" t="s">
        <v>267</v>
      </c>
      <c r="J37" s="190">
        <v>196.7</v>
      </c>
      <c r="K37" s="190"/>
      <c r="L37" s="190"/>
    </row>
    <row r="38" spans="1:12" s="191" customFormat="1" ht="37.5" customHeight="1">
      <c r="A38" s="187" t="s">
        <v>274</v>
      </c>
      <c r="B38" s="264">
        <v>926</v>
      </c>
      <c r="C38" s="188" t="s">
        <v>254</v>
      </c>
      <c r="D38" s="188" t="s">
        <v>271</v>
      </c>
      <c r="E38" s="188">
        <v>89</v>
      </c>
      <c r="F38" s="157">
        <v>1</v>
      </c>
      <c r="G38" s="188" t="s">
        <v>262</v>
      </c>
      <c r="H38" s="157" t="s">
        <v>269</v>
      </c>
      <c r="I38" s="189" t="s">
        <v>275</v>
      </c>
      <c r="J38" s="190">
        <f>J39</f>
        <v>0</v>
      </c>
      <c r="K38" s="190">
        <f>K39</f>
        <v>0</v>
      </c>
      <c r="L38" s="190" t="str">
        <f>L39</f>
        <v xml:space="preserve"> </v>
      </c>
    </row>
    <row r="39" spans="1:12" s="191" customFormat="1" ht="37.5" customHeight="1">
      <c r="A39" s="187" t="s">
        <v>276</v>
      </c>
      <c r="B39" s="264">
        <v>926</v>
      </c>
      <c r="C39" s="188" t="s">
        <v>254</v>
      </c>
      <c r="D39" s="188" t="s">
        <v>271</v>
      </c>
      <c r="E39" s="188">
        <v>89</v>
      </c>
      <c r="F39" s="157">
        <v>1</v>
      </c>
      <c r="G39" s="188" t="s">
        <v>262</v>
      </c>
      <c r="H39" s="157" t="s">
        <v>269</v>
      </c>
      <c r="I39" s="189" t="s">
        <v>277</v>
      </c>
      <c r="J39" s="190"/>
      <c r="K39" s="190"/>
      <c r="L39" s="190" t="s">
        <v>334</v>
      </c>
    </row>
    <row r="40" spans="1:12" ht="66" customHeight="1">
      <c r="A40" s="192" t="s">
        <v>283</v>
      </c>
      <c r="B40" s="264">
        <v>926</v>
      </c>
      <c r="C40" s="172" t="s">
        <v>254</v>
      </c>
      <c r="D40" s="172" t="s">
        <v>271</v>
      </c>
      <c r="E40" s="188">
        <v>89</v>
      </c>
      <c r="F40" s="157">
        <v>1</v>
      </c>
      <c r="G40" s="188" t="s">
        <v>262</v>
      </c>
      <c r="H40" s="173">
        <v>77150</v>
      </c>
      <c r="I40" s="172"/>
      <c r="J40" s="174">
        <f t="shared" ref="J40:L41" si="4">J41</f>
        <v>0.3</v>
      </c>
      <c r="K40" s="174">
        <f t="shared" si="4"/>
        <v>0.3</v>
      </c>
      <c r="L40" s="174">
        <f t="shared" si="4"/>
        <v>0.3</v>
      </c>
    </row>
    <row r="41" spans="1:12" ht="34.5" customHeight="1">
      <c r="A41" s="165" t="s">
        <v>274</v>
      </c>
      <c r="B41" s="264">
        <v>926</v>
      </c>
      <c r="C41" s="164" t="s">
        <v>254</v>
      </c>
      <c r="D41" s="164" t="s">
        <v>271</v>
      </c>
      <c r="E41" s="188">
        <v>89</v>
      </c>
      <c r="F41" s="157">
        <v>1</v>
      </c>
      <c r="G41" s="188" t="s">
        <v>262</v>
      </c>
      <c r="H41" s="176">
        <v>77150</v>
      </c>
      <c r="I41" s="164" t="s">
        <v>275</v>
      </c>
      <c r="J41" s="177">
        <f t="shared" si="4"/>
        <v>0.3</v>
      </c>
      <c r="K41" s="177">
        <f t="shared" si="4"/>
        <v>0.3</v>
      </c>
      <c r="L41" s="177">
        <f t="shared" si="4"/>
        <v>0.3</v>
      </c>
    </row>
    <row r="42" spans="1:12" ht="42.75" customHeight="1">
      <c r="A42" s="181" t="s">
        <v>276</v>
      </c>
      <c r="B42" s="264">
        <v>926</v>
      </c>
      <c r="C42" s="164" t="s">
        <v>254</v>
      </c>
      <c r="D42" s="164" t="s">
        <v>271</v>
      </c>
      <c r="E42" s="188">
        <v>89</v>
      </c>
      <c r="F42" s="157">
        <v>1</v>
      </c>
      <c r="G42" s="188" t="s">
        <v>262</v>
      </c>
      <c r="H42" s="176">
        <v>77150</v>
      </c>
      <c r="I42" s="164" t="s">
        <v>277</v>
      </c>
      <c r="J42" s="193">
        <v>0.3</v>
      </c>
      <c r="K42" s="193">
        <v>0.3</v>
      </c>
      <c r="L42" s="193">
        <v>0.3</v>
      </c>
    </row>
    <row r="43" spans="1:12" ht="18.75" customHeight="1">
      <c r="A43" s="194" t="s">
        <v>284</v>
      </c>
      <c r="B43" s="264">
        <v>926</v>
      </c>
      <c r="C43" s="195" t="s">
        <v>254</v>
      </c>
      <c r="D43" s="196">
        <v>11</v>
      </c>
      <c r="E43" s="196"/>
      <c r="F43" s="196"/>
      <c r="G43" s="197"/>
      <c r="H43" s="196"/>
      <c r="I43" s="167"/>
      <c r="J43" s="198">
        <f>J44</f>
        <v>50</v>
      </c>
      <c r="K43" s="198">
        <f t="shared" ref="K43:L46" si="5">K44</f>
        <v>50</v>
      </c>
      <c r="L43" s="198">
        <f t="shared" si="5"/>
        <v>50</v>
      </c>
    </row>
    <row r="44" spans="1:12" ht="18.75" customHeight="1">
      <c r="A44" s="199" t="s">
        <v>257</v>
      </c>
      <c r="B44" s="264">
        <v>926</v>
      </c>
      <c r="C44" s="176" t="s">
        <v>254</v>
      </c>
      <c r="D44" s="200">
        <v>11</v>
      </c>
      <c r="E44" s="200">
        <v>89</v>
      </c>
      <c r="F44" s="200">
        <v>0</v>
      </c>
      <c r="G44" s="201"/>
      <c r="H44" s="200"/>
      <c r="I44" s="164"/>
      <c r="J44" s="177">
        <f>J45</f>
        <v>50</v>
      </c>
      <c r="K44" s="177">
        <f t="shared" si="5"/>
        <v>50</v>
      </c>
      <c r="L44" s="177">
        <f t="shared" si="5"/>
        <v>50</v>
      </c>
    </row>
    <row r="45" spans="1:12" ht="57" customHeight="1">
      <c r="A45" s="199" t="s">
        <v>260</v>
      </c>
      <c r="B45" s="264">
        <v>926</v>
      </c>
      <c r="C45" s="176" t="s">
        <v>254</v>
      </c>
      <c r="D45" s="200">
        <v>11</v>
      </c>
      <c r="E45" s="200">
        <v>89</v>
      </c>
      <c r="F45" s="200">
        <v>1</v>
      </c>
      <c r="G45" s="201" t="s">
        <v>262</v>
      </c>
      <c r="H45" s="200"/>
      <c r="I45" s="164"/>
      <c r="J45" s="177">
        <f>J46</f>
        <v>50</v>
      </c>
      <c r="K45" s="177">
        <f t="shared" si="5"/>
        <v>50</v>
      </c>
      <c r="L45" s="177">
        <f t="shared" si="5"/>
        <v>50</v>
      </c>
    </row>
    <row r="46" spans="1:12" ht="26.25" customHeight="1">
      <c r="A46" s="199" t="s">
        <v>285</v>
      </c>
      <c r="B46" s="264">
        <v>926</v>
      </c>
      <c r="C46" s="176" t="s">
        <v>254</v>
      </c>
      <c r="D46" s="200">
        <v>11</v>
      </c>
      <c r="E46" s="200">
        <v>89</v>
      </c>
      <c r="F46" s="200">
        <v>1</v>
      </c>
      <c r="G46" s="201" t="s">
        <v>262</v>
      </c>
      <c r="H46" s="200">
        <v>41180</v>
      </c>
      <c r="I46" s="164"/>
      <c r="J46" s="177">
        <f>J47</f>
        <v>50</v>
      </c>
      <c r="K46" s="177">
        <f t="shared" si="5"/>
        <v>50</v>
      </c>
      <c r="L46" s="177">
        <f t="shared" si="5"/>
        <v>50</v>
      </c>
    </row>
    <row r="47" spans="1:12" ht="18.75" customHeight="1">
      <c r="A47" s="199" t="s">
        <v>286</v>
      </c>
      <c r="B47" s="264">
        <v>926</v>
      </c>
      <c r="C47" s="176" t="s">
        <v>254</v>
      </c>
      <c r="D47" s="200">
        <v>11</v>
      </c>
      <c r="E47" s="200">
        <v>89</v>
      </c>
      <c r="F47" s="200">
        <v>1</v>
      </c>
      <c r="G47" s="201" t="s">
        <v>262</v>
      </c>
      <c r="H47" s="200">
        <v>41180</v>
      </c>
      <c r="I47" s="164" t="s">
        <v>287</v>
      </c>
      <c r="J47" s="182">
        <v>50</v>
      </c>
      <c r="K47" s="182">
        <v>50</v>
      </c>
      <c r="L47" s="182">
        <v>50</v>
      </c>
    </row>
    <row r="48" spans="1:12" ht="18.75" customHeight="1">
      <c r="A48" s="202" t="s">
        <v>288</v>
      </c>
      <c r="B48" s="264">
        <v>926</v>
      </c>
      <c r="C48" s="167" t="s">
        <v>254</v>
      </c>
      <c r="D48" s="167" t="s">
        <v>289</v>
      </c>
      <c r="E48" s="167"/>
      <c r="F48" s="167"/>
      <c r="G48" s="167"/>
      <c r="H48" s="167"/>
      <c r="I48" s="167"/>
      <c r="J48" s="198">
        <f>J49</f>
        <v>24.8</v>
      </c>
      <c r="K48" s="198">
        <f t="shared" ref="J48:L53" si="6">K49</f>
        <v>24.8</v>
      </c>
      <c r="L48" s="198">
        <f t="shared" si="6"/>
        <v>24.8</v>
      </c>
    </row>
    <row r="49" spans="1:12" ht="35.25" customHeight="1">
      <c r="A49" s="175" t="s">
        <v>257</v>
      </c>
      <c r="B49" s="264">
        <v>926</v>
      </c>
      <c r="C49" s="164" t="s">
        <v>254</v>
      </c>
      <c r="D49" s="164" t="s">
        <v>289</v>
      </c>
      <c r="E49" s="164" t="s">
        <v>258</v>
      </c>
      <c r="F49" s="164" t="s">
        <v>259</v>
      </c>
      <c r="G49" s="164"/>
      <c r="H49" s="164"/>
      <c r="I49" s="164"/>
      <c r="J49" s="177">
        <f t="shared" si="6"/>
        <v>24.8</v>
      </c>
      <c r="K49" s="177">
        <f t="shared" si="6"/>
        <v>24.8</v>
      </c>
      <c r="L49" s="177">
        <f t="shared" si="6"/>
        <v>24.8</v>
      </c>
    </row>
    <row r="50" spans="1:12" ht="48" customHeight="1">
      <c r="A50" s="178" t="s">
        <v>260</v>
      </c>
      <c r="B50" s="264">
        <v>926</v>
      </c>
      <c r="C50" s="164" t="s">
        <v>254</v>
      </c>
      <c r="D50" s="164" t="s">
        <v>289</v>
      </c>
      <c r="E50" s="164" t="s">
        <v>258</v>
      </c>
      <c r="F50" s="164" t="s">
        <v>39</v>
      </c>
      <c r="G50" s="164"/>
      <c r="H50" s="164"/>
      <c r="I50" s="164"/>
      <c r="J50" s="177">
        <f t="shared" si="6"/>
        <v>24.8</v>
      </c>
      <c r="K50" s="177">
        <f t="shared" si="6"/>
        <v>24.8</v>
      </c>
      <c r="L50" s="177">
        <f t="shared" si="6"/>
        <v>24.8</v>
      </c>
    </row>
    <row r="51" spans="1:12" ht="18.75" customHeight="1">
      <c r="A51" s="165" t="s">
        <v>290</v>
      </c>
      <c r="B51" s="264">
        <v>926</v>
      </c>
      <c r="C51" s="164" t="s">
        <v>254</v>
      </c>
      <c r="D51" s="164" t="s">
        <v>289</v>
      </c>
      <c r="E51" s="164" t="s">
        <v>258</v>
      </c>
      <c r="F51" s="164" t="s">
        <v>39</v>
      </c>
      <c r="G51" s="164" t="s">
        <v>262</v>
      </c>
      <c r="H51" s="164" t="s">
        <v>291</v>
      </c>
      <c r="I51" s="164"/>
      <c r="J51" s="177">
        <f t="shared" si="6"/>
        <v>24.8</v>
      </c>
      <c r="K51" s="177">
        <f t="shared" si="6"/>
        <v>24.8</v>
      </c>
      <c r="L51" s="177">
        <f t="shared" si="6"/>
        <v>24.8</v>
      </c>
    </row>
    <row r="52" spans="1:12" ht="29.25" customHeight="1">
      <c r="A52" s="203" t="s">
        <v>292</v>
      </c>
      <c r="B52" s="264">
        <v>926</v>
      </c>
      <c r="C52" s="164" t="s">
        <v>254</v>
      </c>
      <c r="D52" s="164" t="s">
        <v>289</v>
      </c>
      <c r="E52" s="164" t="s">
        <v>258</v>
      </c>
      <c r="F52" s="164" t="s">
        <v>39</v>
      </c>
      <c r="G52" s="164" t="s">
        <v>262</v>
      </c>
      <c r="H52" s="164" t="s">
        <v>293</v>
      </c>
      <c r="I52" s="164"/>
      <c r="J52" s="177">
        <f t="shared" si="6"/>
        <v>24.8</v>
      </c>
      <c r="K52" s="177">
        <f t="shared" si="6"/>
        <v>24.8</v>
      </c>
      <c r="L52" s="177">
        <f t="shared" si="6"/>
        <v>24.8</v>
      </c>
    </row>
    <row r="53" spans="1:12" ht="33.75" customHeight="1">
      <c r="A53" s="165" t="s">
        <v>274</v>
      </c>
      <c r="B53" s="264">
        <v>926</v>
      </c>
      <c r="C53" s="164" t="s">
        <v>254</v>
      </c>
      <c r="D53" s="164" t="s">
        <v>289</v>
      </c>
      <c r="E53" s="164" t="s">
        <v>258</v>
      </c>
      <c r="F53" s="164" t="s">
        <v>39</v>
      </c>
      <c r="G53" s="164" t="s">
        <v>262</v>
      </c>
      <c r="H53" s="164" t="s">
        <v>293</v>
      </c>
      <c r="I53" s="164" t="s">
        <v>275</v>
      </c>
      <c r="J53" s="177">
        <f t="shared" si="6"/>
        <v>24.8</v>
      </c>
      <c r="K53" s="177">
        <f t="shared" si="6"/>
        <v>24.8</v>
      </c>
      <c r="L53" s="177">
        <f t="shared" si="6"/>
        <v>24.8</v>
      </c>
    </row>
    <row r="54" spans="1:12" ht="43.5" customHeight="1">
      <c r="A54" s="181" t="s">
        <v>276</v>
      </c>
      <c r="B54" s="264">
        <v>926</v>
      </c>
      <c r="C54" s="164" t="s">
        <v>254</v>
      </c>
      <c r="D54" s="164" t="s">
        <v>289</v>
      </c>
      <c r="E54" s="164" t="s">
        <v>258</v>
      </c>
      <c r="F54" s="164" t="s">
        <v>39</v>
      </c>
      <c r="G54" s="164" t="s">
        <v>262</v>
      </c>
      <c r="H54" s="164" t="s">
        <v>293</v>
      </c>
      <c r="I54" s="164" t="s">
        <v>277</v>
      </c>
      <c r="J54" s="182">
        <v>24.8</v>
      </c>
      <c r="K54" s="182">
        <v>24.8</v>
      </c>
      <c r="L54" s="182">
        <v>24.8</v>
      </c>
    </row>
    <row r="55" spans="1:12" ht="18.75">
      <c r="A55" s="204" t="s">
        <v>294</v>
      </c>
      <c r="B55" s="264">
        <v>926</v>
      </c>
      <c r="C55" s="205" t="s">
        <v>256</v>
      </c>
      <c r="D55" s="205"/>
      <c r="E55" s="205"/>
      <c r="F55" s="205"/>
      <c r="G55" s="205"/>
      <c r="H55" s="205"/>
      <c r="I55" s="205"/>
      <c r="J55" s="206">
        <f>J56</f>
        <v>86.8</v>
      </c>
      <c r="K55" s="206">
        <f>K56</f>
        <v>87.4</v>
      </c>
      <c r="L55" s="206">
        <f>L56</f>
        <v>90.1</v>
      </c>
    </row>
    <row r="56" spans="1:12" ht="18.75">
      <c r="A56" s="207" t="s">
        <v>295</v>
      </c>
      <c r="B56" s="264">
        <v>926</v>
      </c>
      <c r="C56" s="150" t="s">
        <v>256</v>
      </c>
      <c r="D56" s="150" t="s">
        <v>296</v>
      </c>
      <c r="E56" s="150"/>
      <c r="F56" s="150"/>
      <c r="G56" s="150"/>
      <c r="H56" s="150"/>
      <c r="I56" s="150"/>
      <c r="J56" s="208">
        <f>J59</f>
        <v>86.8</v>
      </c>
      <c r="K56" s="208">
        <f>K59</f>
        <v>87.4</v>
      </c>
      <c r="L56" s="208">
        <f>L59</f>
        <v>90.1</v>
      </c>
    </row>
    <row r="57" spans="1:12" ht="37.5">
      <c r="A57" s="199" t="s">
        <v>257</v>
      </c>
      <c r="B57" s="264">
        <v>926</v>
      </c>
      <c r="C57" s="150" t="s">
        <v>256</v>
      </c>
      <c r="D57" s="150" t="s">
        <v>296</v>
      </c>
      <c r="E57" s="200">
        <v>89</v>
      </c>
      <c r="F57" s="200">
        <v>0</v>
      </c>
      <c r="G57" s="201"/>
      <c r="H57" s="150"/>
      <c r="I57" s="150"/>
      <c r="J57" s="208">
        <f t="shared" ref="J57:L58" si="7">J58</f>
        <v>86.8</v>
      </c>
      <c r="K57" s="208">
        <f t="shared" si="7"/>
        <v>87.4</v>
      </c>
      <c r="L57" s="208">
        <f t="shared" si="7"/>
        <v>90.1</v>
      </c>
    </row>
    <row r="58" spans="1:12" ht="56.25">
      <c r="A58" s="199" t="s">
        <v>260</v>
      </c>
      <c r="B58" s="264">
        <v>926</v>
      </c>
      <c r="C58" s="150" t="s">
        <v>256</v>
      </c>
      <c r="D58" s="150" t="s">
        <v>296</v>
      </c>
      <c r="E58" s="200">
        <v>89</v>
      </c>
      <c r="F58" s="200">
        <v>1</v>
      </c>
      <c r="G58" s="201" t="s">
        <v>262</v>
      </c>
      <c r="H58" s="150"/>
      <c r="I58" s="150"/>
      <c r="J58" s="208">
        <f t="shared" si="7"/>
        <v>86.8</v>
      </c>
      <c r="K58" s="208">
        <f t="shared" si="7"/>
        <v>87.4</v>
      </c>
      <c r="L58" s="208">
        <f t="shared" si="7"/>
        <v>90.1</v>
      </c>
    </row>
    <row r="59" spans="1:12" ht="37.5">
      <c r="A59" s="207" t="s">
        <v>297</v>
      </c>
      <c r="B59" s="264">
        <v>926</v>
      </c>
      <c r="C59" s="150" t="s">
        <v>256</v>
      </c>
      <c r="D59" s="150" t="s">
        <v>256</v>
      </c>
      <c r="E59" s="200">
        <v>89</v>
      </c>
      <c r="F59" s="200">
        <v>1</v>
      </c>
      <c r="G59" s="201" t="s">
        <v>262</v>
      </c>
      <c r="H59" s="201" t="s">
        <v>262</v>
      </c>
      <c r="I59" s="150"/>
      <c r="J59" s="208">
        <f>J60+J62</f>
        <v>86.8</v>
      </c>
      <c r="K59" s="208">
        <f>K60+K62</f>
        <v>87.4</v>
      </c>
      <c r="L59" s="208">
        <f>L60+L62</f>
        <v>90.1</v>
      </c>
    </row>
    <row r="60" spans="1:12" ht="55.5" customHeight="1">
      <c r="A60" s="163" t="s">
        <v>264</v>
      </c>
      <c r="B60" s="264">
        <v>926</v>
      </c>
      <c r="C60" s="150" t="s">
        <v>256</v>
      </c>
      <c r="D60" s="150" t="s">
        <v>296</v>
      </c>
      <c r="E60" s="200">
        <v>89</v>
      </c>
      <c r="F60" s="200">
        <v>1</v>
      </c>
      <c r="G60" s="201" t="s">
        <v>262</v>
      </c>
      <c r="H60" s="150" t="s">
        <v>298</v>
      </c>
      <c r="I60" s="150" t="s">
        <v>265</v>
      </c>
      <c r="J60" s="208">
        <f>J61</f>
        <v>85.8</v>
      </c>
      <c r="K60" s="208">
        <f>K61</f>
        <v>86.4</v>
      </c>
      <c r="L60" s="208">
        <f>L61</f>
        <v>89.1</v>
      </c>
    </row>
    <row r="61" spans="1:12" ht="49.5" customHeight="1">
      <c r="A61" s="165" t="s">
        <v>266</v>
      </c>
      <c r="B61" s="264">
        <v>926</v>
      </c>
      <c r="C61" s="150" t="s">
        <v>256</v>
      </c>
      <c r="D61" s="150" t="s">
        <v>296</v>
      </c>
      <c r="E61" s="200">
        <v>89</v>
      </c>
      <c r="F61" s="200">
        <v>1</v>
      </c>
      <c r="G61" s="201" t="s">
        <v>262</v>
      </c>
      <c r="H61" s="150" t="s">
        <v>298</v>
      </c>
      <c r="I61" s="150" t="s">
        <v>267</v>
      </c>
      <c r="J61" s="209">
        <v>85.8</v>
      </c>
      <c r="K61" s="209">
        <v>86.4</v>
      </c>
      <c r="L61" s="209">
        <v>89.1</v>
      </c>
    </row>
    <row r="62" spans="1:12" ht="37.5">
      <c r="A62" s="165" t="s">
        <v>274</v>
      </c>
      <c r="B62" s="264">
        <v>926</v>
      </c>
      <c r="C62" s="150" t="s">
        <v>256</v>
      </c>
      <c r="D62" s="150" t="s">
        <v>296</v>
      </c>
      <c r="E62" s="200">
        <v>89</v>
      </c>
      <c r="F62" s="200">
        <v>1</v>
      </c>
      <c r="G62" s="201" t="s">
        <v>262</v>
      </c>
      <c r="H62" s="150" t="s">
        <v>298</v>
      </c>
      <c r="I62" s="150" t="s">
        <v>275</v>
      </c>
      <c r="J62" s="208">
        <f>J63</f>
        <v>1</v>
      </c>
      <c r="K62" s="208">
        <f>K63</f>
        <v>1</v>
      </c>
      <c r="L62" s="208">
        <f>L63</f>
        <v>1</v>
      </c>
    </row>
    <row r="63" spans="1:12" ht="37.5">
      <c r="A63" s="181" t="s">
        <v>276</v>
      </c>
      <c r="B63" s="264">
        <v>926</v>
      </c>
      <c r="C63" s="150" t="s">
        <v>256</v>
      </c>
      <c r="D63" s="150" t="s">
        <v>296</v>
      </c>
      <c r="E63" s="200">
        <v>89</v>
      </c>
      <c r="F63" s="200">
        <v>1</v>
      </c>
      <c r="G63" s="201" t="s">
        <v>262</v>
      </c>
      <c r="H63" s="150" t="s">
        <v>298</v>
      </c>
      <c r="I63" s="150" t="s">
        <v>277</v>
      </c>
      <c r="J63" s="209">
        <v>1</v>
      </c>
      <c r="K63" s="209">
        <v>1</v>
      </c>
      <c r="L63" s="209">
        <v>1</v>
      </c>
    </row>
    <row r="64" spans="1:12" ht="18.75">
      <c r="A64" s="210" t="s">
        <v>299</v>
      </c>
      <c r="B64" s="264">
        <v>926</v>
      </c>
      <c r="C64" s="211" t="s">
        <v>271</v>
      </c>
      <c r="D64" s="211"/>
      <c r="E64" s="211"/>
      <c r="F64" s="211"/>
      <c r="G64" s="211"/>
      <c r="H64" s="211"/>
      <c r="I64" s="211"/>
      <c r="J64" s="212">
        <f>J65+J71+J72</f>
        <v>837.9</v>
      </c>
      <c r="K64" s="212">
        <f>K65</f>
        <v>1414.9</v>
      </c>
      <c r="L64" s="212">
        <f>L65</f>
        <v>1457.7</v>
      </c>
    </row>
    <row r="65" spans="1:12" ht="18.75">
      <c r="A65" s="161" t="s">
        <v>300</v>
      </c>
      <c r="B65" s="264">
        <v>926</v>
      </c>
      <c r="C65" s="150" t="s">
        <v>271</v>
      </c>
      <c r="D65" s="150" t="s">
        <v>301</v>
      </c>
      <c r="E65" s="150"/>
      <c r="F65" s="150"/>
      <c r="G65" s="150"/>
      <c r="H65" s="150"/>
      <c r="I65" s="150"/>
      <c r="J65" s="208">
        <f>J68</f>
        <v>795.9</v>
      </c>
      <c r="K65" s="208">
        <f>K68</f>
        <v>1414.9</v>
      </c>
      <c r="L65" s="208">
        <f>L68</f>
        <v>1457.7</v>
      </c>
    </row>
    <row r="66" spans="1:12" ht="37.5">
      <c r="A66" s="199" t="s">
        <v>257</v>
      </c>
      <c r="B66" s="264">
        <v>926</v>
      </c>
      <c r="C66" s="150" t="s">
        <v>271</v>
      </c>
      <c r="D66" s="150" t="s">
        <v>301</v>
      </c>
      <c r="E66" s="200">
        <v>89</v>
      </c>
      <c r="F66" s="200">
        <v>0</v>
      </c>
      <c r="G66" s="201"/>
      <c r="H66" s="150"/>
      <c r="I66" s="150"/>
      <c r="J66" s="208">
        <f>J70</f>
        <v>795.9</v>
      </c>
      <c r="K66" s="208">
        <f>K70</f>
        <v>1414.9</v>
      </c>
      <c r="L66" s="208">
        <f>L70</f>
        <v>1457.7</v>
      </c>
    </row>
    <row r="67" spans="1:12" ht="56.25">
      <c r="A67" s="199" t="s">
        <v>260</v>
      </c>
      <c r="B67" s="264">
        <v>926</v>
      </c>
      <c r="C67" s="150" t="s">
        <v>271</v>
      </c>
      <c r="D67" s="150" t="s">
        <v>301</v>
      </c>
      <c r="E67" s="200">
        <v>89</v>
      </c>
      <c r="F67" s="200">
        <v>1</v>
      </c>
      <c r="G67" s="201" t="s">
        <v>262</v>
      </c>
      <c r="H67" s="150"/>
      <c r="I67" s="150"/>
      <c r="J67" s="208">
        <f>J70</f>
        <v>795.9</v>
      </c>
      <c r="K67" s="208">
        <f>K70</f>
        <v>1414.9</v>
      </c>
      <c r="L67" s="208">
        <f>L70</f>
        <v>1457.7</v>
      </c>
    </row>
    <row r="68" spans="1:12" ht="141.75">
      <c r="A68" s="46" t="s">
        <v>302</v>
      </c>
      <c r="B68" s="264">
        <v>926</v>
      </c>
      <c r="C68" s="150" t="s">
        <v>271</v>
      </c>
      <c r="D68" s="150" t="s">
        <v>301</v>
      </c>
      <c r="E68" s="200">
        <v>89</v>
      </c>
      <c r="F68" s="200">
        <v>1</v>
      </c>
      <c r="G68" s="201" t="s">
        <v>262</v>
      </c>
      <c r="H68" s="150" t="s">
        <v>303</v>
      </c>
      <c r="I68" s="150"/>
      <c r="J68" s="208">
        <f t="shared" ref="J68:L69" si="8">J69</f>
        <v>795.9</v>
      </c>
      <c r="K68" s="208">
        <f t="shared" si="8"/>
        <v>1414.9</v>
      </c>
      <c r="L68" s="208">
        <f t="shared" si="8"/>
        <v>1457.7</v>
      </c>
    </row>
    <row r="69" spans="1:12" ht="37.5">
      <c r="A69" s="165" t="s">
        <v>274</v>
      </c>
      <c r="B69" s="264">
        <v>926</v>
      </c>
      <c r="C69" s="150" t="s">
        <v>271</v>
      </c>
      <c r="D69" s="150" t="s">
        <v>301</v>
      </c>
      <c r="E69" s="200">
        <v>89</v>
      </c>
      <c r="F69" s="200">
        <v>1</v>
      </c>
      <c r="G69" s="201" t="s">
        <v>262</v>
      </c>
      <c r="H69" s="150" t="s">
        <v>303</v>
      </c>
      <c r="I69" s="150" t="s">
        <v>275</v>
      </c>
      <c r="J69" s="208">
        <f t="shared" si="8"/>
        <v>795.9</v>
      </c>
      <c r="K69" s="208">
        <f t="shared" si="8"/>
        <v>1414.9</v>
      </c>
      <c r="L69" s="208">
        <f t="shared" si="8"/>
        <v>1457.7</v>
      </c>
    </row>
    <row r="70" spans="1:12" ht="37.5">
      <c r="A70" s="181" t="s">
        <v>276</v>
      </c>
      <c r="B70" s="264">
        <v>926</v>
      </c>
      <c r="C70" s="150" t="s">
        <v>271</v>
      </c>
      <c r="D70" s="150" t="s">
        <v>301</v>
      </c>
      <c r="E70" s="200">
        <v>89</v>
      </c>
      <c r="F70" s="200">
        <v>1</v>
      </c>
      <c r="G70" s="201" t="s">
        <v>262</v>
      </c>
      <c r="H70" s="150" t="s">
        <v>303</v>
      </c>
      <c r="I70" s="150" t="s">
        <v>277</v>
      </c>
      <c r="J70" s="265">
        <f>1326.5-530.6</f>
        <v>795.9</v>
      </c>
      <c r="K70" s="266">
        <v>1414.9</v>
      </c>
      <c r="L70" s="267">
        <v>1457.7</v>
      </c>
    </row>
    <row r="71" spans="1:12" ht="37.5">
      <c r="A71" s="181" t="s">
        <v>274</v>
      </c>
      <c r="B71" s="264">
        <v>926</v>
      </c>
      <c r="C71" s="150" t="s">
        <v>271</v>
      </c>
      <c r="D71" s="150" t="s">
        <v>348</v>
      </c>
      <c r="E71" s="200">
        <v>89</v>
      </c>
      <c r="F71" s="200">
        <v>1</v>
      </c>
      <c r="G71" s="201" t="s">
        <v>262</v>
      </c>
      <c r="H71" s="150" t="s">
        <v>349</v>
      </c>
      <c r="I71" s="150" t="s">
        <v>350</v>
      </c>
      <c r="J71" s="265">
        <v>40</v>
      </c>
      <c r="K71" s="266"/>
      <c r="L71" s="267"/>
    </row>
    <row r="72" spans="1:12" ht="37.5">
      <c r="A72" s="181" t="s">
        <v>274</v>
      </c>
      <c r="B72" s="264">
        <v>926</v>
      </c>
      <c r="C72" s="150" t="s">
        <v>271</v>
      </c>
      <c r="D72" s="150" t="s">
        <v>348</v>
      </c>
      <c r="E72" s="200">
        <v>89</v>
      </c>
      <c r="F72" s="200">
        <v>1</v>
      </c>
      <c r="G72" s="201" t="s">
        <v>262</v>
      </c>
      <c r="H72" s="150" t="s">
        <v>349</v>
      </c>
      <c r="I72" s="150" t="s">
        <v>351</v>
      </c>
      <c r="J72" s="265">
        <v>2</v>
      </c>
      <c r="K72" s="266"/>
      <c r="L72" s="267"/>
    </row>
    <row r="73" spans="1:12" ht="18.75">
      <c r="A73" s="213" t="s">
        <v>304</v>
      </c>
      <c r="B73" s="264">
        <v>926</v>
      </c>
      <c r="C73" s="214" t="s">
        <v>305</v>
      </c>
      <c r="D73" s="214"/>
      <c r="E73" s="214"/>
      <c r="F73" s="214"/>
      <c r="G73" s="214"/>
      <c r="H73" s="214"/>
      <c r="I73" s="214"/>
      <c r="J73" s="215">
        <f>J74+J80+J83</f>
        <v>464.5</v>
      </c>
      <c r="K73" s="215">
        <f>K74+K80+K83</f>
        <v>226.2</v>
      </c>
      <c r="L73" s="215">
        <f>L74+L80+L83</f>
        <v>160</v>
      </c>
    </row>
    <row r="74" spans="1:12" ht="18.75">
      <c r="A74" s="216" t="s">
        <v>306</v>
      </c>
      <c r="B74" s="264">
        <v>926</v>
      </c>
      <c r="C74" s="217" t="s">
        <v>305</v>
      </c>
      <c r="D74" s="217" t="s">
        <v>296</v>
      </c>
      <c r="E74" s="217"/>
      <c r="F74" s="217"/>
      <c r="G74" s="217"/>
      <c r="H74" s="217"/>
      <c r="I74" s="217"/>
      <c r="J74" s="218">
        <f t="shared" ref="J74:L78" si="9">J75</f>
        <v>161.4</v>
      </c>
      <c r="K74" s="218">
        <f t="shared" si="9"/>
        <v>130</v>
      </c>
      <c r="L74" s="218">
        <f t="shared" si="9"/>
        <v>130</v>
      </c>
    </row>
    <row r="75" spans="1:12" ht="37.5">
      <c r="A75" s="175" t="s">
        <v>257</v>
      </c>
      <c r="B75" s="264">
        <v>926</v>
      </c>
      <c r="C75" s="219" t="s">
        <v>305</v>
      </c>
      <c r="D75" s="219" t="s">
        <v>296</v>
      </c>
      <c r="E75" s="164" t="s">
        <v>258</v>
      </c>
      <c r="F75" s="164" t="s">
        <v>259</v>
      </c>
      <c r="G75" s="150"/>
      <c r="H75" s="150"/>
      <c r="I75" s="150"/>
      <c r="J75" s="158">
        <f t="shared" si="9"/>
        <v>161.4</v>
      </c>
      <c r="K75" s="158">
        <f t="shared" si="9"/>
        <v>130</v>
      </c>
      <c r="L75" s="158">
        <f t="shared" si="9"/>
        <v>130</v>
      </c>
    </row>
    <row r="76" spans="1:12" ht="56.25">
      <c r="A76" s="178" t="s">
        <v>260</v>
      </c>
      <c r="B76" s="264">
        <v>926</v>
      </c>
      <c r="C76" s="219" t="s">
        <v>305</v>
      </c>
      <c r="D76" s="219" t="s">
        <v>296</v>
      </c>
      <c r="E76" s="164" t="s">
        <v>258</v>
      </c>
      <c r="F76" s="164" t="s">
        <v>39</v>
      </c>
      <c r="G76" s="150"/>
      <c r="H76" s="150"/>
      <c r="I76" s="150"/>
      <c r="J76" s="158">
        <f t="shared" si="9"/>
        <v>161.4</v>
      </c>
      <c r="K76" s="158">
        <f t="shared" si="9"/>
        <v>130</v>
      </c>
      <c r="L76" s="158">
        <f t="shared" si="9"/>
        <v>130</v>
      </c>
    </row>
    <row r="77" spans="1:12" ht="18.75">
      <c r="A77" s="149" t="s">
        <v>307</v>
      </c>
      <c r="B77" s="264">
        <v>926</v>
      </c>
      <c r="C77" s="150" t="s">
        <v>305</v>
      </c>
      <c r="D77" s="150" t="s">
        <v>296</v>
      </c>
      <c r="E77" s="150" t="s">
        <v>258</v>
      </c>
      <c r="F77" s="150" t="s">
        <v>39</v>
      </c>
      <c r="G77" s="150" t="s">
        <v>262</v>
      </c>
      <c r="H77" s="150" t="s">
        <v>308</v>
      </c>
      <c r="I77" s="150"/>
      <c r="J77" s="208">
        <f t="shared" si="9"/>
        <v>161.4</v>
      </c>
      <c r="K77" s="208">
        <f t="shared" si="9"/>
        <v>130</v>
      </c>
      <c r="L77" s="208">
        <f t="shared" si="9"/>
        <v>130</v>
      </c>
    </row>
    <row r="78" spans="1:12" ht="37.5">
      <c r="A78" s="165" t="s">
        <v>274</v>
      </c>
      <c r="B78" s="264">
        <v>926</v>
      </c>
      <c r="C78" s="150" t="s">
        <v>305</v>
      </c>
      <c r="D78" s="150" t="s">
        <v>296</v>
      </c>
      <c r="E78" s="150" t="s">
        <v>258</v>
      </c>
      <c r="F78" s="150" t="s">
        <v>39</v>
      </c>
      <c r="G78" s="150" t="s">
        <v>262</v>
      </c>
      <c r="H78" s="150" t="s">
        <v>308</v>
      </c>
      <c r="I78" s="150" t="s">
        <v>275</v>
      </c>
      <c r="J78" s="208">
        <f t="shared" si="9"/>
        <v>161.4</v>
      </c>
      <c r="K78" s="208">
        <f t="shared" si="9"/>
        <v>130</v>
      </c>
      <c r="L78" s="208">
        <f t="shared" si="9"/>
        <v>130</v>
      </c>
    </row>
    <row r="79" spans="1:12" ht="37.5">
      <c r="A79" s="181" t="s">
        <v>276</v>
      </c>
      <c r="B79" s="264">
        <v>926</v>
      </c>
      <c r="C79" s="150" t="s">
        <v>305</v>
      </c>
      <c r="D79" s="150" t="s">
        <v>296</v>
      </c>
      <c r="E79" s="150" t="s">
        <v>258</v>
      </c>
      <c r="F79" s="150" t="s">
        <v>39</v>
      </c>
      <c r="G79" s="150" t="s">
        <v>262</v>
      </c>
      <c r="H79" s="150" t="s">
        <v>308</v>
      </c>
      <c r="I79" s="150" t="s">
        <v>277</v>
      </c>
      <c r="J79" s="209">
        <v>161.4</v>
      </c>
      <c r="K79" s="209">
        <v>130</v>
      </c>
      <c r="L79" s="209">
        <v>130</v>
      </c>
    </row>
    <row r="80" spans="1:12" ht="18.75">
      <c r="A80" s="203" t="s">
        <v>332</v>
      </c>
      <c r="B80" s="264">
        <v>926</v>
      </c>
      <c r="C80" s="214" t="s">
        <v>305</v>
      </c>
      <c r="D80" s="214" t="s">
        <v>296</v>
      </c>
      <c r="E80" s="214" t="s">
        <v>258</v>
      </c>
      <c r="F80" s="214" t="s">
        <v>39</v>
      </c>
      <c r="G80" s="214" t="s">
        <v>262</v>
      </c>
      <c r="H80" s="214" t="s">
        <v>333</v>
      </c>
      <c r="I80" s="211"/>
      <c r="J80" s="220">
        <f>J82</f>
        <v>5</v>
      </c>
      <c r="K80" s="220">
        <f>K82</f>
        <v>0</v>
      </c>
      <c r="L80" s="220">
        <f>L82</f>
        <v>0</v>
      </c>
    </row>
    <row r="81" spans="1:12" ht="37.5">
      <c r="A81" s="165" t="s">
        <v>274</v>
      </c>
      <c r="B81" s="264">
        <v>926</v>
      </c>
      <c r="C81" s="150" t="s">
        <v>305</v>
      </c>
      <c r="D81" s="150" t="s">
        <v>296</v>
      </c>
      <c r="E81" s="150" t="s">
        <v>258</v>
      </c>
      <c r="F81" s="150" t="s">
        <v>39</v>
      </c>
      <c r="G81" s="150" t="s">
        <v>262</v>
      </c>
      <c r="H81" s="262" t="s">
        <v>333</v>
      </c>
      <c r="I81" s="150" t="s">
        <v>275</v>
      </c>
      <c r="J81" s="209">
        <f>J82</f>
        <v>5</v>
      </c>
      <c r="K81" s="209">
        <f>K82</f>
        <v>0</v>
      </c>
      <c r="L81" s="209">
        <f>L82</f>
        <v>0</v>
      </c>
    </row>
    <row r="82" spans="1:12" ht="37.5">
      <c r="A82" s="181" t="s">
        <v>276</v>
      </c>
      <c r="B82" s="264">
        <v>926</v>
      </c>
      <c r="C82" s="150" t="s">
        <v>305</v>
      </c>
      <c r="D82" s="150" t="s">
        <v>296</v>
      </c>
      <c r="E82" s="150" t="s">
        <v>258</v>
      </c>
      <c r="F82" s="150" t="s">
        <v>39</v>
      </c>
      <c r="G82" s="150" t="s">
        <v>262</v>
      </c>
      <c r="H82" s="262" t="s">
        <v>333</v>
      </c>
      <c r="I82" s="150" t="s">
        <v>277</v>
      </c>
      <c r="J82" s="209">
        <v>5</v>
      </c>
      <c r="K82" s="209"/>
      <c r="L82" s="209"/>
    </row>
    <row r="83" spans="1:12" s="222" customFormat="1" ht="18.75">
      <c r="A83" s="221" t="s">
        <v>309</v>
      </c>
      <c r="B83" s="264">
        <v>926</v>
      </c>
      <c r="C83" s="211" t="s">
        <v>305</v>
      </c>
      <c r="D83" s="211" t="s">
        <v>296</v>
      </c>
      <c r="E83" s="211" t="s">
        <v>258</v>
      </c>
      <c r="F83" s="211"/>
      <c r="G83" s="211"/>
      <c r="H83" s="211"/>
      <c r="I83" s="211"/>
      <c r="J83" s="212">
        <f t="shared" ref="J83:L84" si="10">J86</f>
        <v>298.10000000000002</v>
      </c>
      <c r="K83" s="212">
        <f t="shared" si="10"/>
        <v>96.2</v>
      </c>
      <c r="L83" s="212">
        <f t="shared" si="10"/>
        <v>30</v>
      </c>
    </row>
    <row r="84" spans="1:12" s="222" customFormat="1" ht="37.5">
      <c r="A84" s="175" t="s">
        <v>257</v>
      </c>
      <c r="B84" s="264">
        <v>926</v>
      </c>
      <c r="C84" s="219" t="s">
        <v>305</v>
      </c>
      <c r="D84" s="219" t="s">
        <v>296</v>
      </c>
      <c r="E84" s="164" t="s">
        <v>258</v>
      </c>
      <c r="F84" s="164" t="s">
        <v>259</v>
      </c>
      <c r="G84" s="150"/>
      <c r="H84" s="150"/>
      <c r="I84" s="150"/>
      <c r="J84" s="158">
        <f t="shared" si="10"/>
        <v>298.10000000000002</v>
      </c>
      <c r="K84" s="158">
        <f t="shared" si="10"/>
        <v>96.2</v>
      </c>
      <c r="L84" s="158">
        <f t="shared" si="10"/>
        <v>30</v>
      </c>
    </row>
    <row r="85" spans="1:12" s="222" customFormat="1" ht="56.25">
      <c r="A85" s="178" t="s">
        <v>260</v>
      </c>
      <c r="B85" s="264">
        <v>926</v>
      </c>
      <c r="C85" s="219" t="s">
        <v>305</v>
      </c>
      <c r="D85" s="219" t="s">
        <v>296</v>
      </c>
      <c r="E85" s="164" t="s">
        <v>258</v>
      </c>
      <c r="F85" s="164" t="s">
        <v>39</v>
      </c>
      <c r="G85" s="150"/>
      <c r="H85" s="150"/>
      <c r="I85" s="150"/>
      <c r="J85" s="158">
        <f>J87</f>
        <v>298.10000000000002</v>
      </c>
      <c r="K85" s="158">
        <f>K87</f>
        <v>96.2</v>
      </c>
      <c r="L85" s="158">
        <f>L87</f>
        <v>30</v>
      </c>
    </row>
    <row r="86" spans="1:12" ht="37.5">
      <c r="A86" s="165" t="s">
        <v>274</v>
      </c>
      <c r="B86" s="264">
        <v>926</v>
      </c>
      <c r="C86" s="150" t="s">
        <v>305</v>
      </c>
      <c r="D86" s="150" t="s">
        <v>296</v>
      </c>
      <c r="E86" s="150" t="s">
        <v>258</v>
      </c>
      <c r="F86" s="150" t="s">
        <v>39</v>
      </c>
      <c r="G86" s="150" t="s">
        <v>262</v>
      </c>
      <c r="H86" s="150" t="s">
        <v>310</v>
      </c>
      <c r="I86" s="150" t="s">
        <v>275</v>
      </c>
      <c r="J86" s="208">
        <f>J87</f>
        <v>298.10000000000002</v>
      </c>
      <c r="K86" s="208">
        <f>K87</f>
        <v>96.2</v>
      </c>
      <c r="L86" s="208">
        <f>L87</f>
        <v>30</v>
      </c>
    </row>
    <row r="87" spans="1:12" ht="37.5">
      <c r="A87" s="181" t="s">
        <v>276</v>
      </c>
      <c r="B87" s="264">
        <v>926</v>
      </c>
      <c r="C87" s="150" t="s">
        <v>305</v>
      </c>
      <c r="D87" s="150" t="s">
        <v>296</v>
      </c>
      <c r="E87" s="150" t="s">
        <v>258</v>
      </c>
      <c r="F87" s="150" t="s">
        <v>39</v>
      </c>
      <c r="G87" s="150" t="s">
        <v>262</v>
      </c>
      <c r="H87" s="150" t="s">
        <v>310</v>
      </c>
      <c r="I87" s="150" t="s">
        <v>277</v>
      </c>
      <c r="J87" s="209">
        <v>298.10000000000002</v>
      </c>
      <c r="K87" s="209">
        <v>96.2</v>
      </c>
      <c r="L87" s="209">
        <v>30</v>
      </c>
    </row>
    <row r="88" spans="1:12" ht="18.75">
      <c r="A88" s="210" t="s">
        <v>311</v>
      </c>
      <c r="B88" s="264">
        <v>926</v>
      </c>
      <c r="C88" s="211" t="s">
        <v>312</v>
      </c>
      <c r="D88" s="211"/>
      <c r="E88" s="211"/>
      <c r="F88" s="211"/>
      <c r="G88" s="211"/>
      <c r="H88" s="211"/>
      <c r="I88" s="211" t="s">
        <v>252</v>
      </c>
      <c r="J88" s="223">
        <f t="shared" ref="J88:L93" si="11">J89</f>
        <v>240.5</v>
      </c>
      <c r="K88" s="223">
        <f t="shared" si="11"/>
        <v>215.7</v>
      </c>
      <c r="L88" s="223">
        <f t="shared" si="11"/>
        <v>99.3</v>
      </c>
    </row>
    <row r="89" spans="1:12" ht="18.75">
      <c r="A89" s="224" t="s">
        <v>313</v>
      </c>
      <c r="B89" s="264">
        <v>926</v>
      </c>
      <c r="C89" s="164" t="s">
        <v>312</v>
      </c>
      <c r="D89" s="164" t="s">
        <v>254</v>
      </c>
      <c r="E89" s="164"/>
      <c r="F89" s="164"/>
      <c r="G89" s="164"/>
      <c r="H89" s="164"/>
      <c r="I89" s="164"/>
      <c r="J89" s="177">
        <f t="shared" si="11"/>
        <v>240.5</v>
      </c>
      <c r="K89" s="177">
        <f t="shared" si="11"/>
        <v>215.7</v>
      </c>
      <c r="L89" s="177">
        <f t="shared" si="11"/>
        <v>99.3</v>
      </c>
    </row>
    <row r="90" spans="1:12" ht="37.5">
      <c r="A90" s="175" t="s">
        <v>257</v>
      </c>
      <c r="B90" s="264">
        <v>926</v>
      </c>
      <c r="C90" s="164" t="s">
        <v>312</v>
      </c>
      <c r="D90" s="164" t="s">
        <v>254</v>
      </c>
      <c r="E90" s="164" t="s">
        <v>258</v>
      </c>
      <c r="F90" s="164" t="s">
        <v>259</v>
      </c>
      <c r="G90" s="164"/>
      <c r="H90" s="164"/>
      <c r="I90" s="164"/>
      <c r="J90" s="177">
        <f t="shared" si="11"/>
        <v>240.5</v>
      </c>
      <c r="K90" s="177">
        <f t="shared" si="11"/>
        <v>215.7</v>
      </c>
      <c r="L90" s="177">
        <f t="shared" si="11"/>
        <v>99.3</v>
      </c>
    </row>
    <row r="91" spans="1:12" ht="51.75" customHeight="1">
      <c r="A91" s="178" t="s">
        <v>260</v>
      </c>
      <c r="B91" s="264">
        <v>926</v>
      </c>
      <c r="C91" s="164" t="s">
        <v>312</v>
      </c>
      <c r="D91" s="164" t="s">
        <v>254</v>
      </c>
      <c r="E91" s="164" t="s">
        <v>258</v>
      </c>
      <c r="F91" s="164" t="s">
        <v>39</v>
      </c>
      <c r="G91" s="164"/>
      <c r="H91" s="164"/>
      <c r="I91" s="164"/>
      <c r="J91" s="177">
        <f t="shared" si="11"/>
        <v>240.5</v>
      </c>
      <c r="K91" s="177">
        <f t="shared" si="11"/>
        <v>215.7</v>
      </c>
      <c r="L91" s="177">
        <f t="shared" si="11"/>
        <v>99.3</v>
      </c>
    </row>
    <row r="92" spans="1:12" ht="33" customHeight="1">
      <c r="A92" s="225" t="s">
        <v>314</v>
      </c>
      <c r="B92" s="264">
        <v>926</v>
      </c>
      <c r="C92" s="164" t="s">
        <v>312</v>
      </c>
      <c r="D92" s="164" t="s">
        <v>254</v>
      </c>
      <c r="E92" s="164" t="s">
        <v>258</v>
      </c>
      <c r="F92" s="164" t="s">
        <v>39</v>
      </c>
      <c r="G92" s="164" t="s">
        <v>262</v>
      </c>
      <c r="H92" s="164" t="s">
        <v>315</v>
      </c>
      <c r="I92" s="164"/>
      <c r="J92" s="177">
        <f>J94</f>
        <v>240.5</v>
      </c>
      <c r="K92" s="177">
        <f>K94</f>
        <v>215.7</v>
      </c>
      <c r="L92" s="177">
        <f>L94</f>
        <v>99.3</v>
      </c>
    </row>
    <row r="93" spans="1:12" ht="45" customHeight="1">
      <c r="A93" s="226" t="s">
        <v>316</v>
      </c>
      <c r="B93" s="264">
        <v>926</v>
      </c>
      <c r="C93" s="164" t="s">
        <v>312</v>
      </c>
      <c r="D93" s="164" t="s">
        <v>254</v>
      </c>
      <c r="E93" s="164" t="s">
        <v>258</v>
      </c>
      <c r="F93" s="164" t="s">
        <v>39</v>
      </c>
      <c r="G93" s="164" t="s">
        <v>262</v>
      </c>
      <c r="H93" s="164" t="s">
        <v>315</v>
      </c>
      <c r="I93" s="164" t="s">
        <v>317</v>
      </c>
      <c r="J93" s="177">
        <f t="shared" si="11"/>
        <v>240.5</v>
      </c>
      <c r="K93" s="177">
        <f t="shared" si="11"/>
        <v>215.7</v>
      </c>
      <c r="L93" s="177">
        <f t="shared" si="11"/>
        <v>99.3</v>
      </c>
    </row>
    <row r="94" spans="1:12" ht="34.5" customHeight="1">
      <c r="A94" s="226" t="s">
        <v>318</v>
      </c>
      <c r="B94" s="264">
        <v>926</v>
      </c>
      <c r="C94" s="164" t="s">
        <v>312</v>
      </c>
      <c r="D94" s="164" t="s">
        <v>254</v>
      </c>
      <c r="E94" s="164" t="s">
        <v>258</v>
      </c>
      <c r="F94" s="164" t="s">
        <v>39</v>
      </c>
      <c r="G94" s="164" t="s">
        <v>262</v>
      </c>
      <c r="H94" s="164" t="s">
        <v>315</v>
      </c>
      <c r="I94" s="164" t="s">
        <v>319</v>
      </c>
      <c r="J94" s="182">
        <v>240.5</v>
      </c>
      <c r="K94" s="182">
        <v>215.7</v>
      </c>
      <c r="L94" s="182">
        <v>99.3</v>
      </c>
    </row>
    <row r="95" spans="1:12" ht="29.25" customHeight="1">
      <c r="A95" s="227" t="s">
        <v>320</v>
      </c>
      <c r="B95" s="264">
        <v>926</v>
      </c>
      <c r="C95" s="228">
        <v>99</v>
      </c>
      <c r="D95" s="229"/>
      <c r="E95" s="229"/>
      <c r="F95" s="229"/>
      <c r="G95" s="229"/>
      <c r="H95" s="229"/>
      <c r="I95" s="229"/>
      <c r="J95" s="228">
        <f>J101</f>
        <v>0</v>
      </c>
      <c r="K95" s="228">
        <f>K101</f>
        <v>40.5</v>
      </c>
      <c r="L95" s="228">
        <f>L101</f>
        <v>83.2</v>
      </c>
    </row>
    <row r="96" spans="1:12" ht="34.5" customHeight="1">
      <c r="A96" s="230" t="s">
        <v>320</v>
      </c>
      <c r="B96" s="264">
        <v>926</v>
      </c>
      <c r="C96" s="231">
        <v>99</v>
      </c>
      <c r="D96" s="231">
        <v>99</v>
      </c>
      <c r="E96" s="229"/>
      <c r="F96" s="229"/>
      <c r="G96" s="229"/>
      <c r="H96" s="229"/>
      <c r="I96" s="229"/>
      <c r="J96" s="231">
        <f>J101</f>
        <v>0</v>
      </c>
      <c r="K96" s="231">
        <f>K101</f>
        <v>40.5</v>
      </c>
      <c r="L96" s="231">
        <f>L101</f>
        <v>83.2</v>
      </c>
    </row>
    <row r="97" spans="1:12" ht="51" customHeight="1">
      <c r="A97" s="175" t="s">
        <v>257</v>
      </c>
      <c r="B97" s="264">
        <v>926</v>
      </c>
      <c r="C97" s="231">
        <v>99</v>
      </c>
      <c r="D97" s="231">
        <v>99</v>
      </c>
      <c r="E97" s="232" t="s">
        <v>258</v>
      </c>
      <c r="F97" s="232" t="s">
        <v>259</v>
      </c>
      <c r="G97" s="232"/>
      <c r="H97" s="229"/>
      <c r="I97" s="229"/>
      <c r="J97" s="231">
        <f>J101</f>
        <v>0</v>
      </c>
      <c r="K97" s="231">
        <f>K101</f>
        <v>40.5</v>
      </c>
      <c r="L97" s="231">
        <f>L101</f>
        <v>83.2</v>
      </c>
    </row>
    <row r="98" spans="1:12" ht="51" customHeight="1">
      <c r="A98" s="178" t="s">
        <v>260</v>
      </c>
      <c r="B98" s="264">
        <v>926</v>
      </c>
      <c r="C98" s="231">
        <v>99</v>
      </c>
      <c r="D98" s="231">
        <v>99</v>
      </c>
      <c r="E98" s="232" t="s">
        <v>258</v>
      </c>
      <c r="F98" s="232" t="s">
        <v>39</v>
      </c>
      <c r="G98" s="232"/>
      <c r="H98" s="229"/>
      <c r="I98" s="229"/>
      <c r="J98" s="231">
        <f>J101</f>
        <v>0</v>
      </c>
      <c r="K98" s="231">
        <f>K101</f>
        <v>40.5</v>
      </c>
      <c r="L98" s="231">
        <f>L101</f>
        <v>83.2</v>
      </c>
    </row>
    <row r="99" spans="1:12" ht="34.5" customHeight="1">
      <c r="A99" s="233" t="s">
        <v>320</v>
      </c>
      <c r="B99" s="264">
        <v>926</v>
      </c>
      <c r="C99" s="231">
        <v>99</v>
      </c>
      <c r="D99" s="231">
        <v>99</v>
      </c>
      <c r="E99" s="232" t="s">
        <v>258</v>
      </c>
      <c r="F99" s="232" t="s">
        <v>39</v>
      </c>
      <c r="G99" s="232" t="s">
        <v>262</v>
      </c>
      <c r="H99" s="234">
        <v>41990</v>
      </c>
      <c r="I99" s="229"/>
      <c r="J99" s="231">
        <f>J101</f>
        <v>0</v>
      </c>
      <c r="K99" s="231">
        <f>K101</f>
        <v>40.5</v>
      </c>
      <c r="L99" s="231">
        <f>L101</f>
        <v>83.2</v>
      </c>
    </row>
    <row r="100" spans="1:12" ht="42" customHeight="1">
      <c r="A100" s="233" t="s">
        <v>278</v>
      </c>
      <c r="B100" s="264">
        <v>926</v>
      </c>
      <c r="C100" s="231">
        <v>99</v>
      </c>
      <c r="D100" s="231">
        <v>99</v>
      </c>
      <c r="E100" s="232" t="s">
        <v>258</v>
      </c>
      <c r="F100" s="232" t="s">
        <v>39</v>
      </c>
      <c r="G100" s="232" t="s">
        <v>262</v>
      </c>
      <c r="H100" s="234">
        <v>41990</v>
      </c>
      <c r="I100" s="231">
        <v>800</v>
      </c>
      <c r="J100" s="231">
        <f>J101</f>
        <v>0</v>
      </c>
      <c r="K100" s="231">
        <f>K101</f>
        <v>40.5</v>
      </c>
      <c r="L100" s="231">
        <f>L101</f>
        <v>83.2</v>
      </c>
    </row>
    <row r="101" spans="1:12" ht="51" customHeight="1">
      <c r="A101" s="233" t="s">
        <v>286</v>
      </c>
      <c r="B101" s="264">
        <v>926</v>
      </c>
      <c r="C101" s="231">
        <v>99</v>
      </c>
      <c r="D101" s="231">
        <v>99</v>
      </c>
      <c r="E101" s="232" t="s">
        <v>258</v>
      </c>
      <c r="F101" s="232" t="s">
        <v>39</v>
      </c>
      <c r="G101" s="232" t="s">
        <v>262</v>
      </c>
      <c r="H101" s="234">
        <v>41990</v>
      </c>
      <c r="I101" s="231">
        <v>870</v>
      </c>
      <c r="J101" s="231"/>
      <c r="K101" s="231">
        <v>40.5</v>
      </c>
      <c r="L101" s="231">
        <v>83.2</v>
      </c>
    </row>
    <row r="102" spans="1:12" ht="37.5">
      <c r="A102" s="235" t="s">
        <v>321</v>
      </c>
      <c r="B102" s="235"/>
      <c r="C102" s="236" t="s">
        <v>289</v>
      </c>
      <c r="D102" s="236" t="s">
        <v>254</v>
      </c>
      <c r="E102" s="236"/>
      <c r="F102" s="236"/>
      <c r="G102" s="236"/>
      <c r="H102" s="236"/>
      <c r="I102" s="237"/>
      <c r="J102" s="238">
        <f>J103</f>
        <v>0</v>
      </c>
      <c r="K102" s="239"/>
      <c r="L102" s="240"/>
    </row>
    <row r="103" spans="1:12" ht="56.25">
      <c r="A103" s="226" t="s">
        <v>260</v>
      </c>
      <c r="B103" s="226"/>
      <c r="C103" s="164" t="s">
        <v>289</v>
      </c>
      <c r="D103" s="164" t="s">
        <v>254</v>
      </c>
      <c r="E103" s="164" t="s">
        <v>258</v>
      </c>
      <c r="F103" s="164" t="s">
        <v>39</v>
      </c>
      <c r="G103" s="164"/>
      <c r="H103" s="164"/>
      <c r="I103" s="241"/>
      <c r="J103" s="242">
        <f>J104</f>
        <v>0</v>
      </c>
      <c r="K103" s="242"/>
      <c r="L103" s="240"/>
    </row>
    <row r="104" spans="1:12" ht="18.75">
      <c r="A104" s="226" t="s">
        <v>322</v>
      </c>
      <c r="B104" s="226"/>
      <c r="C104" s="164" t="s">
        <v>289</v>
      </c>
      <c r="D104" s="164" t="s">
        <v>254</v>
      </c>
      <c r="E104" s="164" t="s">
        <v>258</v>
      </c>
      <c r="F104" s="164" t="s">
        <v>39</v>
      </c>
      <c r="G104" s="164" t="s">
        <v>262</v>
      </c>
      <c r="H104" s="164" t="s">
        <v>323</v>
      </c>
      <c r="I104" s="241"/>
      <c r="J104" s="242">
        <f>J105</f>
        <v>0</v>
      </c>
      <c r="K104" s="242"/>
      <c r="L104" s="240"/>
    </row>
    <row r="105" spans="1:12" ht="18.75">
      <c r="A105" s="226" t="s">
        <v>324</v>
      </c>
      <c r="B105" s="226"/>
      <c r="C105" s="164" t="s">
        <v>289</v>
      </c>
      <c r="D105" s="164" t="s">
        <v>254</v>
      </c>
      <c r="E105" s="164" t="s">
        <v>258</v>
      </c>
      <c r="F105" s="164" t="s">
        <v>39</v>
      </c>
      <c r="G105" s="164" t="s">
        <v>262</v>
      </c>
      <c r="H105" s="164" t="s">
        <v>323</v>
      </c>
      <c r="I105" s="243">
        <v>700</v>
      </c>
      <c r="J105" s="242"/>
      <c r="K105" s="242"/>
      <c r="L105" s="240"/>
    </row>
    <row r="106" spans="1:12">
      <c r="J106" s="244"/>
    </row>
    <row r="107" spans="1:12" ht="25.5">
      <c r="A107" s="245"/>
      <c r="B107" s="245"/>
      <c r="C107" s="246"/>
      <c r="D107" s="246"/>
      <c r="E107" s="246"/>
      <c r="F107" s="246"/>
      <c r="G107" s="246"/>
      <c r="H107" s="247"/>
      <c r="I107" s="248"/>
      <c r="J107" s="249">
        <f>J16+J35</f>
        <v>296.7</v>
      </c>
      <c r="K107" s="249">
        <f>K16+K35</f>
        <v>0</v>
      </c>
      <c r="L107" s="250">
        <f>L16+L35</f>
        <v>0</v>
      </c>
    </row>
    <row r="108" spans="1:12">
      <c r="I108" s="291"/>
      <c r="J108" s="291"/>
    </row>
    <row r="109" spans="1:12">
      <c r="J109" s="244">
        <f>[1]пр.1!C53</f>
        <v>483.1</v>
      </c>
      <c r="K109" s="244">
        <f>[1]пр.1!D53</f>
        <v>300</v>
      </c>
      <c r="L109" s="244">
        <f>[1]пр.1!E53</f>
        <v>357</v>
      </c>
    </row>
    <row r="110" spans="1:12">
      <c r="J110" s="251">
        <f>J109-J107</f>
        <v>186.40000000000003</v>
      </c>
      <c r="K110" s="251">
        <f>K109-K107</f>
        <v>300</v>
      </c>
      <c r="L110" s="251">
        <f>L109-L107</f>
        <v>357</v>
      </c>
    </row>
    <row r="111" spans="1:12">
      <c r="A111" s="252"/>
      <c r="B111" s="252"/>
      <c r="C111" s="253"/>
      <c r="D111" s="253"/>
      <c r="E111" s="253"/>
      <c r="F111" s="253"/>
      <c r="G111" s="253"/>
      <c r="H111" s="254"/>
      <c r="I111" s="255"/>
      <c r="J111" s="244"/>
      <c r="K111" s="256"/>
    </row>
    <row r="112" spans="1:12">
      <c r="J112" s="244"/>
    </row>
    <row r="113" spans="10:10">
      <c r="J113" s="244"/>
    </row>
  </sheetData>
  <autoFilter ref="A4:H105"/>
  <mergeCells count="4">
    <mergeCell ref="C1:L1"/>
    <mergeCell ref="A3:L3"/>
    <mergeCell ref="E5:H5"/>
    <mergeCell ref="I108:J108"/>
  </mergeCells>
  <conditionalFormatting sqref="A48 I102:I105 I32:I39">
    <cfRule type="expression" dxfId="88" priority="93" stopIfTrue="1">
      <formula>$C32=""</formula>
    </cfRule>
    <cfRule type="expression" dxfId="87" priority="94" stopIfTrue="1">
      <formula>#REF!&lt;&gt;""</formula>
    </cfRule>
  </conditionalFormatting>
  <conditionalFormatting sqref="I43:I47 I12:I13 I28:I31 I40:I41">
    <cfRule type="expression" dxfId="86" priority="95" stopIfTrue="1">
      <formula>$I12=""</formula>
    </cfRule>
    <cfRule type="expression" dxfId="85" priority="96" stopIfTrue="1">
      <formula>#REF!&lt;&gt;""</formula>
    </cfRule>
    <cfRule type="expression" dxfId="84" priority="97" stopIfTrue="1">
      <formula>AND($J12="",$I12&lt;&gt;"")</formula>
    </cfRule>
  </conditionalFormatting>
  <conditionalFormatting sqref="C102:H105">
    <cfRule type="expression" dxfId="83" priority="98" stopIfTrue="1">
      <formula>#REF!=""</formula>
    </cfRule>
  </conditionalFormatting>
  <conditionalFormatting sqref="A6:B7 I6:I11 A11 L102:L105 C6:H16 H57:I58 A59 I59 H60:I63 A77 C86:I87 G84:I85 A74 A83 C75:D76 C84:D85 C64:I65 E73:I73 H66:I72 I42 C77:I83 C74:I74 C59 A8">
    <cfRule type="expression" dxfId="82" priority="101" stopIfTrue="1">
      <formula>$D6=""</formula>
    </cfRule>
    <cfRule type="expression" dxfId="81" priority="102" stopIfTrue="1">
      <formula>#REF!&lt;&gt;""</formula>
    </cfRule>
  </conditionalFormatting>
  <conditionalFormatting sqref="I48:I54">
    <cfRule type="expression" dxfId="80" priority="105" stopIfTrue="1">
      <formula>$J48=""</formula>
    </cfRule>
    <cfRule type="expression" dxfId="79" priority="106" stopIfTrue="1">
      <formula>#REF!&lt;&gt;""</formula>
    </cfRule>
    <cfRule type="expression" dxfId="78" priority="107" stopIfTrue="1">
      <formula>AND($K48="",$J48&lt;&gt;"")</formula>
    </cfRule>
  </conditionalFormatting>
  <conditionalFormatting sqref="C48:H54 E84:F85">
    <cfRule type="expression" dxfId="77" priority="108" stopIfTrue="1">
      <formula>$J48=""</formula>
    </cfRule>
    <cfRule type="expression" dxfId="76" priority="109" stopIfTrue="1">
      <formula>#REF!&lt;&gt;""</formula>
    </cfRule>
    <cfRule type="expression" dxfId="75" priority="110" stopIfTrue="1">
      <formula>AND(#REF!="",$J48&lt;&gt;"")</formula>
    </cfRule>
  </conditionalFormatting>
  <conditionalFormatting sqref="A17">
    <cfRule type="expression" dxfId="74" priority="91" stopIfTrue="1">
      <formula>$D17=""</formula>
    </cfRule>
    <cfRule type="expression" dxfId="73" priority="92" stopIfTrue="1">
      <formula>#REF!&lt;&gt;""</formula>
    </cfRule>
  </conditionalFormatting>
  <conditionalFormatting sqref="H32:H39">
    <cfRule type="expression" dxfId="72" priority="88" stopIfTrue="1">
      <formula>$H32=""</formula>
    </cfRule>
    <cfRule type="expression" dxfId="71" priority="89" stopIfTrue="1">
      <formula>#REF!&lt;&gt;""</formula>
    </cfRule>
    <cfRule type="expression" dxfId="70" priority="90" stopIfTrue="1">
      <formula>AND($I32="",$H32&lt;&gt;"")</formula>
    </cfRule>
  </conditionalFormatting>
  <conditionalFormatting sqref="I14:I16">
    <cfRule type="expression" dxfId="69" priority="115" stopIfTrue="1">
      <formula>$I14=""</formula>
    </cfRule>
    <cfRule type="expression" dxfId="68" priority="116" stopIfTrue="1">
      <formula>#REF!&lt;&gt;""</formula>
    </cfRule>
    <cfRule type="expression" dxfId="67" priority="117" stopIfTrue="1">
      <formula>AND($K14="",$I14&lt;&gt;"")</formula>
    </cfRule>
  </conditionalFormatting>
  <conditionalFormatting sqref="A55:A56 C55:I56">
    <cfRule type="expression" dxfId="66" priority="86" stopIfTrue="1">
      <formula>$D55=""</formula>
    </cfRule>
    <cfRule type="expression" dxfId="65" priority="87" stopIfTrue="1">
      <formula>#REF!&lt;&gt;""</formula>
    </cfRule>
  </conditionalFormatting>
  <conditionalFormatting sqref="C57:D58">
    <cfRule type="expression" dxfId="64" priority="84" stopIfTrue="1">
      <formula>$D57=""</formula>
    </cfRule>
    <cfRule type="expression" dxfId="63" priority="85" stopIfTrue="1">
      <formula>#REF!&lt;&gt;""</formula>
    </cfRule>
  </conditionalFormatting>
  <conditionalFormatting sqref="D59">
    <cfRule type="expression" dxfId="62" priority="82" stopIfTrue="1">
      <formula>$D59=""</formula>
    </cfRule>
    <cfRule type="expression" dxfId="61" priority="83" stopIfTrue="1">
      <formula>#REF!&lt;&gt;""</formula>
    </cfRule>
  </conditionalFormatting>
  <conditionalFormatting sqref="C60:D63">
    <cfRule type="expression" dxfId="60" priority="80" stopIfTrue="1">
      <formula>$D60=""</formula>
    </cfRule>
    <cfRule type="expression" dxfId="59" priority="81" stopIfTrue="1">
      <formula>#REF!&lt;&gt;""</formula>
    </cfRule>
  </conditionalFormatting>
  <conditionalFormatting sqref="C66:D73">
    <cfRule type="expression" dxfId="58" priority="61" stopIfTrue="1">
      <formula>$D66=""</formula>
    </cfRule>
    <cfRule type="expression" dxfId="57" priority="62" stopIfTrue="1">
      <formula>#REF!&lt;&gt;""</formula>
    </cfRule>
  </conditionalFormatting>
  <conditionalFormatting sqref="A64:A65">
    <cfRule type="expression" dxfId="56" priority="67" stopIfTrue="1">
      <formula>$C64=""</formula>
    </cfRule>
    <cfRule type="expression" dxfId="55" priority="68" stopIfTrue="1">
      <formula>#REF!&lt;&gt;""</formula>
    </cfRule>
  </conditionalFormatting>
  <conditionalFormatting sqref="A92">
    <cfRule type="expression" dxfId="54" priority="69" stopIfTrue="1">
      <formula>$I92=""</formula>
    </cfRule>
    <cfRule type="expression" dxfId="53" priority="70" stopIfTrue="1">
      <formula>#REF!&lt;&gt;""</formula>
    </cfRule>
    <cfRule type="expression" dxfId="52" priority="71" stopIfTrue="1">
      <formula>AND($J92="",$I92&lt;&gt;"")</formula>
    </cfRule>
  </conditionalFormatting>
  <conditionalFormatting sqref="G75:I76">
    <cfRule type="expression" dxfId="51" priority="73" stopIfTrue="1">
      <formula>$D75=""</formula>
    </cfRule>
    <cfRule type="expression" dxfId="50" priority="74" stopIfTrue="1">
      <formula>#REF!&lt;&gt;""</formula>
    </cfRule>
  </conditionalFormatting>
  <conditionalFormatting sqref="A88:A89 C88:I89">
    <cfRule type="expression" dxfId="49" priority="75" stopIfTrue="1">
      <formula>$D88=""</formula>
    </cfRule>
    <cfRule type="expression" dxfId="48" priority="76" stopIfTrue="1">
      <formula>#REF!&lt;&gt;""</formula>
    </cfRule>
  </conditionalFormatting>
  <conditionalFormatting sqref="E75:F76">
    <cfRule type="expression" dxfId="47" priority="77" stopIfTrue="1">
      <formula>$J75=""</formula>
    </cfRule>
    <cfRule type="expression" dxfId="46" priority="78" stopIfTrue="1">
      <formula>#REF!&lt;&gt;""</formula>
    </cfRule>
    <cfRule type="expression" dxfId="45" priority="79" stopIfTrue="1">
      <formula>AND(#REF!="",$J75&lt;&gt;"")</formula>
    </cfRule>
  </conditionalFormatting>
  <conditionalFormatting sqref="C90:I94">
    <cfRule type="expression" dxfId="44" priority="72" stopIfTrue="1">
      <formula>#REF!=""</formula>
    </cfRule>
  </conditionalFormatting>
  <conditionalFormatting sqref="E97:G101">
    <cfRule type="expression" dxfId="43" priority="41" stopIfTrue="1">
      <formula>$D97=""</formula>
    </cfRule>
    <cfRule type="expression" dxfId="42" priority="42" stopIfTrue="1">
      <formula>#REF!&lt;&gt;""</formula>
    </cfRule>
  </conditionalFormatting>
  <conditionalFormatting sqref="B8:B101">
    <cfRule type="expression" dxfId="41" priority="39" stopIfTrue="1">
      <formula>$D8=""</formula>
    </cfRule>
    <cfRule type="expression" dxfId="40" priority="40" stopIfTrue="1">
      <formula>#REF!&lt;&gt;""</formula>
    </cfRule>
  </conditionalFormatting>
  <conditionalFormatting sqref="J48:J54 K54:L54">
    <cfRule type="expression" dxfId="39" priority="29" stopIfTrue="1">
      <formula>#REF!=""</formula>
    </cfRule>
    <cfRule type="expression" dxfId="38" priority="30" stopIfTrue="1">
      <formula>#REF!&lt;&gt;""</formula>
    </cfRule>
  </conditionalFormatting>
  <conditionalFormatting sqref="J6:J13 J42 K6:L7">
    <cfRule type="expression" dxfId="37" priority="31" stopIfTrue="1">
      <formula>$C6=""</formula>
    </cfRule>
    <cfRule type="expression" dxfId="36" priority="32" stopIfTrue="1">
      <formula>#REF!&lt;&gt;""</formula>
    </cfRule>
  </conditionalFormatting>
  <conditionalFormatting sqref="J43:J47 J20:J22 J25:J31 J40:L41 K47:L47 J17:L17">
    <cfRule type="expression" dxfId="35" priority="33" stopIfTrue="1">
      <formula>$C17=""</formula>
    </cfRule>
    <cfRule type="expression" dxfId="34" priority="34" stopIfTrue="1">
      <formula>#REF!&lt;&gt;""</formula>
    </cfRule>
  </conditionalFormatting>
  <conditionalFormatting sqref="J18:J19">
    <cfRule type="expression" dxfId="33" priority="35" stopIfTrue="1">
      <formula>$C23=""</formula>
    </cfRule>
    <cfRule type="expression" dxfId="32" priority="36" stopIfTrue="1">
      <formula>#REF!&lt;&gt;""</formula>
    </cfRule>
  </conditionalFormatting>
  <conditionalFormatting sqref="J23:J24">
    <cfRule type="expression" dxfId="31" priority="37" stopIfTrue="1">
      <formula>пр5!#REF!=""</formula>
    </cfRule>
    <cfRule type="expression" dxfId="30" priority="38" stopIfTrue="1">
      <formula>#REF!&lt;&gt;""</formula>
    </cfRule>
  </conditionalFormatting>
  <conditionalFormatting sqref="J55:L63">
    <cfRule type="expression" dxfId="29" priority="27" stopIfTrue="1">
      <formula>$C55=""</formula>
    </cfRule>
    <cfRule type="expression" dxfId="28" priority="28" stopIfTrue="1">
      <formula>#REF!&lt;&gt;""</formula>
    </cfRule>
  </conditionalFormatting>
  <conditionalFormatting sqref="K79:L79 K64:L74 J64:J87 K82:L82">
    <cfRule type="expression" dxfId="27" priority="23" stopIfTrue="1">
      <formula>$C64=""</formula>
    </cfRule>
    <cfRule type="expression" dxfId="26" priority="24" stopIfTrue="1">
      <formula>#REF!&lt;&gt;""</formula>
    </cfRule>
  </conditionalFormatting>
  <conditionalFormatting sqref="J88:L94">
    <cfRule type="expression" dxfId="25" priority="25" stopIfTrue="1">
      <formula>$C88=""</formula>
    </cfRule>
    <cfRule type="expression" dxfId="24" priority="26" stopIfTrue="1">
      <formula>#REF!&lt;&gt;""</formula>
    </cfRule>
  </conditionalFormatting>
  <conditionalFormatting sqref="K75:K78 K80:K81 K83:K87">
    <cfRule type="expression" dxfId="23" priority="21" stopIfTrue="1">
      <formula>$C75=""</formula>
    </cfRule>
    <cfRule type="expression" dxfId="22" priority="22" stopIfTrue="1">
      <formula>#REF!&lt;&gt;""</formula>
    </cfRule>
  </conditionalFormatting>
  <conditionalFormatting sqref="L75:L78 L80:L81 L83:L87">
    <cfRule type="expression" dxfId="21" priority="19" stopIfTrue="1">
      <formula>$C75=""</formula>
    </cfRule>
    <cfRule type="expression" dxfId="20" priority="20" stopIfTrue="1">
      <formula>#REF!&lt;&gt;""</formula>
    </cfRule>
  </conditionalFormatting>
  <conditionalFormatting sqref="K48:L53">
    <cfRule type="expression" dxfId="19" priority="9" stopIfTrue="1">
      <formula>#REF!=""</formula>
    </cfRule>
    <cfRule type="expression" dxfId="18" priority="10" stopIfTrue="1">
      <formula>#REF!&lt;&gt;""</formula>
    </cfRule>
  </conditionalFormatting>
  <conditionalFormatting sqref="K8:L13 K42:L42">
    <cfRule type="expression" dxfId="17" priority="11" stopIfTrue="1">
      <formula>$C8=""</formula>
    </cfRule>
    <cfRule type="expression" dxfId="16" priority="12" stopIfTrue="1">
      <formula>#REF!&lt;&gt;""</formula>
    </cfRule>
  </conditionalFormatting>
  <conditionalFormatting sqref="K43:L46 K20:L22">
    <cfRule type="expression" dxfId="15" priority="13" stopIfTrue="1">
      <formula>$C20=""</formula>
    </cfRule>
    <cfRule type="expression" dxfId="14" priority="14" stopIfTrue="1">
      <formula>#REF!&lt;&gt;""</formula>
    </cfRule>
  </conditionalFormatting>
  <conditionalFormatting sqref="K18:L19">
    <cfRule type="expression" dxfId="13" priority="15" stopIfTrue="1">
      <formula>$C23=""</formula>
    </cfRule>
    <cfRule type="expression" dxfId="12" priority="16" stopIfTrue="1">
      <formula>#REF!&lt;&gt;""</formula>
    </cfRule>
  </conditionalFormatting>
  <conditionalFormatting sqref="K23:L23">
    <cfRule type="expression" dxfId="11" priority="17" stopIfTrue="1">
      <formula>пр5!#REF!=""</formula>
    </cfRule>
    <cfRule type="expression" dxfId="10" priority="18" stopIfTrue="1">
      <formula>#REF!&lt;&gt;""</formula>
    </cfRule>
  </conditionalFormatting>
  <conditionalFormatting sqref="K25:K31">
    <cfRule type="expression" dxfId="9" priority="5" stopIfTrue="1">
      <formula>$C25=""</formula>
    </cfRule>
    <cfRule type="expression" dxfId="8" priority="6" stopIfTrue="1">
      <formula>#REF!&lt;&gt;""</formula>
    </cfRule>
  </conditionalFormatting>
  <conditionalFormatting sqref="K24">
    <cfRule type="expression" dxfId="7" priority="7" stopIfTrue="1">
      <formula>пр5!#REF!=""</formula>
    </cfRule>
    <cfRule type="expression" dxfId="6" priority="8" stopIfTrue="1">
      <formula>#REF!&lt;&gt;""</formula>
    </cfRule>
  </conditionalFormatting>
  <conditionalFormatting sqref="L25:L31">
    <cfRule type="expression" dxfId="5" priority="1" stopIfTrue="1">
      <formula>$C25=""</formula>
    </cfRule>
    <cfRule type="expression" dxfId="4" priority="2" stopIfTrue="1">
      <formula>#REF!&lt;&gt;""</formula>
    </cfRule>
  </conditionalFormatting>
  <conditionalFormatting sqref="L24">
    <cfRule type="expression" dxfId="3" priority="3" stopIfTrue="1">
      <formula>пр5!#REF!=""</formula>
    </cfRule>
    <cfRule type="expression" dxfId="2" priority="4" stopIfTrue="1">
      <formula>#REF!&lt;&gt;""</formula>
    </cfRule>
  </conditionalFormatting>
  <pageMargins left="0.59055118110236227" right="0.39370078740157483" top="0.47244094488188981" bottom="0.47244094488188981" header="0.31496062992125984" footer="0.31496062992125984"/>
  <pageSetup paperSize="9" scale="47" orientation="portrait" r:id="rId1"/>
  <headerFooter alignWithMargins="0">
    <oddHeader>&amp;R&amp;P</oddHeader>
  </headerFooter>
  <rowBreaks count="1" manualBreakCount="1">
    <brk id="60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G25"/>
  <sheetViews>
    <sheetView view="pageBreakPreview" zoomScale="106" zoomScaleSheetLayoutView="106" workbookViewId="0">
      <selection activeCell="B1" sqref="B1:E1"/>
    </sheetView>
  </sheetViews>
  <sheetFormatPr defaultRowHeight="12.75"/>
  <cols>
    <col min="1" max="1" width="25.28515625" style="28" customWidth="1"/>
    <col min="2" max="2" width="51.5703125" style="28" customWidth="1"/>
    <col min="3" max="3" width="15.7109375" style="28" customWidth="1"/>
    <col min="4" max="4" width="20.5703125" style="28" customWidth="1"/>
    <col min="5" max="5" width="14.85546875" style="28" customWidth="1"/>
    <col min="6" max="6" width="15" style="28" customWidth="1"/>
    <col min="7" max="16384" width="9.140625" style="28"/>
  </cols>
  <sheetData>
    <row r="1" spans="1:7" ht="94.5" customHeight="1">
      <c r="A1" s="29"/>
      <c r="B1" s="295" t="s">
        <v>357</v>
      </c>
      <c r="C1" s="295"/>
      <c r="D1" s="295"/>
      <c r="E1" s="295"/>
      <c r="F1" s="107"/>
      <c r="G1" s="107"/>
    </row>
    <row r="2" spans="1:7" ht="15.75" customHeight="1">
      <c r="A2" s="293" t="s">
        <v>344</v>
      </c>
      <c r="B2" s="293"/>
      <c r="C2" s="293"/>
      <c r="D2" s="293"/>
      <c r="E2" s="293"/>
    </row>
    <row r="3" spans="1:7" ht="15.75" customHeight="1">
      <c r="A3" s="293"/>
      <c r="B3" s="293"/>
      <c r="C3" s="293"/>
      <c r="D3" s="293"/>
      <c r="E3" s="293"/>
    </row>
    <row r="4" spans="1:7" ht="36" customHeight="1">
      <c r="A4" s="293"/>
      <c r="B4" s="293"/>
      <c r="C4" s="293"/>
      <c r="D4" s="293"/>
      <c r="E4" s="293"/>
    </row>
    <row r="5" spans="1:7" ht="15.75" hidden="1" customHeight="1">
      <c r="A5" s="293"/>
      <c r="B5" s="293"/>
      <c r="C5" s="293"/>
      <c r="D5" s="293"/>
      <c r="E5" s="293"/>
    </row>
    <row r="6" spans="1:7" ht="15.75">
      <c r="A6" s="294" t="s">
        <v>209</v>
      </c>
      <c r="B6" s="294"/>
      <c r="C6" s="294"/>
      <c r="D6" s="294"/>
      <c r="E6" s="294"/>
    </row>
    <row r="7" spans="1:7" ht="15.75">
      <c r="A7" s="30" t="s">
        <v>2</v>
      </c>
      <c r="B7" s="30" t="s">
        <v>38</v>
      </c>
      <c r="C7" s="112">
        <v>2021</v>
      </c>
      <c r="D7" s="113">
        <v>2022</v>
      </c>
      <c r="E7" s="113">
        <v>203</v>
      </c>
    </row>
    <row r="8" spans="1:7" ht="15.6" hidden="1" customHeight="1">
      <c r="A8" s="292"/>
      <c r="B8" s="292"/>
      <c r="C8" s="292"/>
      <c r="D8" s="114"/>
      <c r="E8" s="114"/>
    </row>
    <row r="9" spans="1:7" ht="13.15" hidden="1" customHeight="1">
      <c r="A9" s="31"/>
      <c r="B9" s="32"/>
      <c r="C9" s="32"/>
      <c r="D9" s="114"/>
      <c r="E9" s="114"/>
    </row>
    <row r="10" spans="1:7" ht="15.75">
      <c r="A10" s="33" t="s">
        <v>39</v>
      </c>
      <c r="B10" s="34" t="s">
        <v>40</v>
      </c>
      <c r="C10" s="34"/>
      <c r="D10" s="114"/>
      <c r="E10" s="114"/>
    </row>
    <row r="11" spans="1:7" ht="23.25" customHeight="1">
      <c r="A11" s="115" t="s">
        <v>210</v>
      </c>
      <c r="B11" s="116" t="s">
        <v>101</v>
      </c>
      <c r="C11" s="35">
        <f>C12</f>
        <v>74.8</v>
      </c>
      <c r="D11" s="35">
        <f>D12</f>
        <v>77</v>
      </c>
      <c r="E11" s="35">
        <f>E12</f>
        <v>79.099999999999994</v>
      </c>
    </row>
    <row r="12" spans="1:7" ht="25.5">
      <c r="A12" s="115" t="s">
        <v>211</v>
      </c>
      <c r="B12" s="116" t="s">
        <v>102</v>
      </c>
      <c r="C12" s="36">
        <f>C15</f>
        <v>74.8</v>
      </c>
      <c r="D12" s="36">
        <f>D15</f>
        <v>77</v>
      </c>
      <c r="E12" s="36">
        <f>E15</f>
        <v>79.099999999999994</v>
      </c>
    </row>
    <row r="13" spans="1:7" ht="25.5">
      <c r="A13" s="115" t="s">
        <v>212</v>
      </c>
      <c r="B13" s="116" t="s">
        <v>103</v>
      </c>
      <c r="C13" s="36">
        <f t="shared" ref="C13:E14" si="0">C14</f>
        <v>74.8</v>
      </c>
      <c r="D13" s="36">
        <f t="shared" si="0"/>
        <v>77</v>
      </c>
      <c r="E13" s="36">
        <f t="shared" si="0"/>
        <v>79.099999999999994</v>
      </c>
    </row>
    <row r="14" spans="1:7" ht="25.5">
      <c r="A14" s="115" t="s">
        <v>213</v>
      </c>
      <c r="B14" s="116" t="s">
        <v>104</v>
      </c>
      <c r="C14" s="36">
        <f t="shared" si="0"/>
        <v>74.8</v>
      </c>
      <c r="D14" s="36">
        <f t="shared" si="0"/>
        <v>77</v>
      </c>
      <c r="E14" s="36">
        <f t="shared" si="0"/>
        <v>79.099999999999994</v>
      </c>
    </row>
    <row r="15" spans="1:7" ht="38.25">
      <c r="A15" s="115" t="s">
        <v>214</v>
      </c>
      <c r="B15" s="116" t="s">
        <v>105</v>
      </c>
      <c r="C15" s="36">
        <v>74.8</v>
      </c>
      <c r="D15" s="36">
        <v>77</v>
      </c>
      <c r="E15" s="36">
        <v>79.099999999999994</v>
      </c>
    </row>
    <row r="16" spans="1:7">
      <c r="A16" s="115" t="s">
        <v>211</v>
      </c>
      <c r="B16" s="116" t="s">
        <v>166</v>
      </c>
      <c r="C16" s="36"/>
      <c r="D16" s="114"/>
      <c r="E16" s="114"/>
    </row>
    <row r="17" spans="1:5" ht="25.5">
      <c r="A17" s="115" t="s">
        <v>215</v>
      </c>
      <c r="B17" s="116" t="s">
        <v>167</v>
      </c>
      <c r="C17" s="37"/>
      <c r="D17" s="114"/>
      <c r="E17" s="114"/>
    </row>
    <row r="18" spans="1:5">
      <c r="A18" s="115" t="s">
        <v>216</v>
      </c>
      <c r="B18" s="116" t="s">
        <v>106</v>
      </c>
      <c r="C18" s="38">
        <f>C21</f>
        <v>-4077.1</v>
      </c>
      <c r="D18" s="38">
        <f>D21</f>
        <v>-3119</v>
      </c>
      <c r="E18" s="38">
        <f>E21</f>
        <v>-3210</v>
      </c>
    </row>
    <row r="19" spans="1:5">
      <c r="A19" s="115" t="s">
        <v>217</v>
      </c>
      <c r="B19" s="116" t="s">
        <v>107</v>
      </c>
      <c r="C19" s="38">
        <f>C21</f>
        <v>-4077.1</v>
      </c>
      <c r="D19" s="38">
        <f>D21</f>
        <v>-3119</v>
      </c>
      <c r="E19" s="38">
        <f>E21</f>
        <v>-3210</v>
      </c>
    </row>
    <row r="20" spans="1:5" ht="25.5">
      <c r="A20" s="115" t="s">
        <v>218</v>
      </c>
      <c r="B20" s="116" t="s">
        <v>108</v>
      </c>
      <c r="C20" s="36">
        <f>C21</f>
        <v>-4077.1</v>
      </c>
      <c r="D20" s="36">
        <f>D21</f>
        <v>-3119</v>
      </c>
      <c r="E20" s="36">
        <f>E21</f>
        <v>-3210</v>
      </c>
    </row>
    <row r="21" spans="1:5" ht="25.5">
      <c r="A21" s="115" t="s">
        <v>219</v>
      </c>
      <c r="B21" s="116" t="s">
        <v>109</v>
      </c>
      <c r="C21" s="38">
        <v>-4077.1</v>
      </c>
      <c r="D21" s="38">
        <v>-3119</v>
      </c>
      <c r="E21" s="38">
        <v>-3210</v>
      </c>
    </row>
    <row r="22" spans="1:5">
      <c r="A22" s="115" t="s">
        <v>220</v>
      </c>
      <c r="B22" s="116" t="s">
        <v>110</v>
      </c>
      <c r="C22" s="38">
        <f>C25</f>
        <v>4151.8999999999996</v>
      </c>
      <c r="D22" s="38">
        <f>D25</f>
        <v>3119</v>
      </c>
      <c r="E22" s="38">
        <f>E25</f>
        <v>3210</v>
      </c>
    </row>
    <row r="23" spans="1:5">
      <c r="A23" s="115" t="s">
        <v>221</v>
      </c>
      <c r="B23" s="116" t="s">
        <v>111</v>
      </c>
      <c r="C23" s="38">
        <f>C25</f>
        <v>4151.8999999999996</v>
      </c>
      <c r="D23" s="38">
        <f>D25</f>
        <v>3119</v>
      </c>
      <c r="E23" s="38">
        <f>E25</f>
        <v>3210</v>
      </c>
    </row>
    <row r="24" spans="1:5" ht="25.5">
      <c r="A24" s="115" t="s">
        <v>222</v>
      </c>
      <c r="B24" s="116" t="s">
        <v>112</v>
      </c>
      <c r="C24" s="38">
        <v>4151.8999999999996</v>
      </c>
      <c r="D24" s="38">
        <f>D25</f>
        <v>3119</v>
      </c>
      <c r="E24" s="38">
        <f>E25</f>
        <v>3210</v>
      </c>
    </row>
    <row r="25" spans="1:5" ht="25.5">
      <c r="A25" s="115" t="s">
        <v>223</v>
      </c>
      <c r="B25" s="116" t="s">
        <v>113</v>
      </c>
      <c r="C25" s="117">
        <v>4151.8999999999996</v>
      </c>
      <c r="D25" s="117">
        <v>3119</v>
      </c>
      <c r="E25" s="117">
        <v>3210</v>
      </c>
    </row>
  </sheetData>
  <customSheetViews>
    <customSheetView guid="{7FC18117-6ABE-4478-98BD-E5CC01C5B3CC}" scale="106" showPageBreaks="1" printArea="1" hiddenRows="1" view="pageBreakPreview">
      <selection activeCell="H1" sqref="H1"/>
      <pageMargins left="0.39370078740157483" right="0.19685039370078741" top="0.31496062992125984" bottom="0.39370078740157483" header="0.47244094488188981" footer="0.47244094488188981"/>
      <pageSetup paperSize="9" scale="90" fitToHeight="0" orientation="portrait" r:id="rId1"/>
      <headerFooter alignWithMargins="0"/>
    </customSheetView>
    <customSheetView guid="{FCB7CCA4-06F5-4D31-B9DC-04E0E62F6E19}" scale="106" showPageBreaks="1" printArea="1" hiddenRows="1" view="pageBreakPreview">
      <selection activeCell="H2" sqref="H2"/>
      <pageMargins left="0.39370078740157483" right="0.19685039370078741" top="0.31496062992125984" bottom="0.39370078740157483" header="0.47244094488188981" footer="0.47244094488188981"/>
      <pageSetup paperSize="9" scale="90" fitToHeight="0" orientation="portrait" r:id="rId2"/>
      <headerFooter alignWithMargins="0"/>
    </customSheetView>
  </customSheetViews>
  <mergeCells count="4">
    <mergeCell ref="A8:C8"/>
    <mergeCell ref="A2:E5"/>
    <mergeCell ref="A6:E6"/>
    <mergeCell ref="B1:E1"/>
  </mergeCells>
  <phoneticPr fontId="2" type="noConversion"/>
  <conditionalFormatting sqref="A1">
    <cfRule type="expression" dxfId="1" priority="1" stopIfTrue="1">
      <formula>$D1&lt;&gt;""</formula>
    </cfRule>
  </conditionalFormatting>
  <pageMargins left="0.39370078740157483" right="0.19685039370078741" top="0.31496062992125984" bottom="0.39370078740157483" header="0.47244094488188981" footer="0.47244094488188981"/>
  <pageSetup paperSize="9" scale="77" fitToHeight="0" orientation="portrait" r:id="rId3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0"/>
  <sheetViews>
    <sheetView tabSelected="1" zoomScaleSheetLayoutView="100" workbookViewId="0">
      <selection activeCell="F4" sqref="F4"/>
    </sheetView>
  </sheetViews>
  <sheetFormatPr defaultRowHeight="12.75"/>
  <cols>
    <col min="1" max="1" width="17" style="28" customWidth="1"/>
    <col min="2" max="2" width="50.7109375" style="28" customWidth="1"/>
    <col min="3" max="3" width="28.85546875" style="28" customWidth="1"/>
    <col min="4" max="4" width="20.5703125" style="28" customWidth="1"/>
    <col min="5" max="5" width="14.85546875" style="28" customWidth="1"/>
    <col min="6" max="6" width="15" style="28" customWidth="1"/>
    <col min="7" max="16384" width="9.140625" style="28"/>
  </cols>
  <sheetData>
    <row r="1" spans="1:7" ht="154.5" customHeight="1">
      <c r="A1" s="296"/>
      <c r="B1" s="296"/>
      <c r="C1" s="297" t="s">
        <v>358</v>
      </c>
      <c r="D1" s="297"/>
      <c r="E1" s="297"/>
      <c r="F1" s="120"/>
      <c r="G1" s="120"/>
    </row>
    <row r="2" spans="1:7" ht="15.75" customHeight="1">
      <c r="A2" s="293" t="s">
        <v>345</v>
      </c>
      <c r="B2" s="293"/>
      <c r="C2" s="293"/>
      <c r="D2" s="293"/>
      <c r="E2" s="293"/>
    </row>
    <row r="3" spans="1:7" ht="15.75" customHeight="1">
      <c r="A3" s="293"/>
      <c r="B3" s="293"/>
      <c r="C3" s="293"/>
      <c r="D3" s="293"/>
      <c r="E3" s="293"/>
    </row>
    <row r="4" spans="1:7" ht="57" customHeight="1">
      <c r="A4" s="293"/>
      <c r="B4" s="293"/>
      <c r="C4" s="293"/>
      <c r="D4" s="293"/>
      <c r="E4" s="293"/>
    </row>
    <row r="5" spans="1:7" ht="15.75" hidden="1" customHeight="1">
      <c r="A5" s="298"/>
      <c r="B5" s="298"/>
      <c r="C5" s="298"/>
      <c r="D5" s="298"/>
      <c r="E5" s="298"/>
    </row>
    <row r="6" spans="1:7" ht="43.5" customHeight="1">
      <c r="A6" s="299" t="s">
        <v>226</v>
      </c>
      <c r="B6" s="122" t="s">
        <v>227</v>
      </c>
      <c r="C6" s="299" t="s">
        <v>93</v>
      </c>
      <c r="D6" s="299"/>
      <c r="E6" s="299"/>
      <c r="F6" s="123"/>
    </row>
    <row r="7" spans="1:7" ht="43.5" customHeight="1">
      <c r="A7" s="299"/>
      <c r="B7" s="122"/>
      <c r="C7" s="121">
        <v>2020</v>
      </c>
      <c r="D7" s="121">
        <v>2021</v>
      </c>
      <c r="E7" s="121">
        <v>2022</v>
      </c>
      <c r="F7" s="123"/>
    </row>
    <row r="8" spans="1:7" ht="58.5" customHeight="1">
      <c r="A8" s="124">
        <v>1</v>
      </c>
      <c r="B8" s="125" t="s">
        <v>103</v>
      </c>
      <c r="C8" s="126">
        <f>C9</f>
        <v>74.8</v>
      </c>
      <c r="D8" s="126">
        <f>D9</f>
        <v>77</v>
      </c>
      <c r="E8" s="126">
        <f>E9</f>
        <v>79.099999999999994</v>
      </c>
    </row>
    <row r="9" spans="1:7" ht="39.75" customHeight="1">
      <c r="A9" s="127"/>
      <c r="B9" s="128" t="s">
        <v>228</v>
      </c>
      <c r="C9" s="36">
        <v>74.8</v>
      </c>
      <c r="D9" s="36">
        <v>77</v>
      </c>
      <c r="E9" s="36">
        <v>79.099999999999994</v>
      </c>
    </row>
    <row r="10" spans="1:7" ht="39" customHeight="1">
      <c r="A10" s="127"/>
      <c r="B10" s="128" t="s">
        <v>229</v>
      </c>
      <c r="C10" s="129"/>
      <c r="D10" s="129"/>
      <c r="E10" s="129"/>
    </row>
  </sheetData>
  <mergeCells count="5">
    <mergeCell ref="A1:B1"/>
    <mergeCell ref="C1:E1"/>
    <mergeCell ref="A2:E5"/>
    <mergeCell ref="A6:A7"/>
    <mergeCell ref="C6:E6"/>
  </mergeCells>
  <conditionalFormatting sqref="A1">
    <cfRule type="expression" dxfId="0" priority="1" stopIfTrue="1">
      <formula>$D1&lt;&gt;""</formula>
    </cfRule>
  </conditionalFormatting>
  <pageMargins left="1.26" right="0.19685039370078741" top="0.22" bottom="0.39370078740157483" header="0.28999999999999998" footer="0.47244094488188981"/>
  <pageSetup paperSize="9" scale="66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11</vt:i4>
      </vt:variant>
    </vt:vector>
  </HeadingPairs>
  <TitlesOfParts>
    <vt:vector size="21" baseType="lpstr">
      <vt:lpstr>пр.1</vt:lpstr>
      <vt:lpstr>пр.2</vt:lpstr>
      <vt:lpstr>пр.3</vt:lpstr>
      <vt:lpstr>пр 2</vt:lpstr>
      <vt:lpstr>пр3</vt:lpstr>
      <vt:lpstr>пр4</vt:lpstr>
      <vt:lpstr>пр5</vt:lpstr>
      <vt:lpstr>6</vt:lpstr>
      <vt:lpstr>пр7</vt:lpstr>
      <vt:lpstr>Лист1</vt:lpstr>
      <vt:lpstr>пр4!Заголовки_для_печати</vt:lpstr>
      <vt:lpstr>пр5!Заголовки_для_печати</vt:lpstr>
      <vt:lpstr>'6'!Область_печати</vt:lpstr>
      <vt:lpstr>'пр 2'!Область_печати</vt:lpstr>
      <vt:lpstr>пр.1!Область_печати</vt:lpstr>
      <vt:lpstr>пр.2!Область_печати</vt:lpstr>
      <vt:lpstr>пр4!Область_печати</vt:lpstr>
      <vt:lpstr>пр5!Область_печати</vt:lpstr>
      <vt:lpstr>пр7!Область_печати</vt:lpstr>
      <vt:lpstr>пр4!Приложение2</vt:lpstr>
      <vt:lpstr>пр5!Приложение2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Пользователь Windows</cp:lastModifiedBy>
  <cp:lastPrinted>2020-11-24T13:16:06Z</cp:lastPrinted>
  <dcterms:created xsi:type="dcterms:W3CDTF">2006-11-29T09:17:14Z</dcterms:created>
  <dcterms:modified xsi:type="dcterms:W3CDTF">2021-04-22T13:07:33Z</dcterms:modified>
</cp:coreProperties>
</file>